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Team Standort\Steuern und öffentlich Finanzen\Steuern\Grundsteuerreform\"/>
    </mc:Choice>
  </mc:AlternateContent>
  <xr:revisionPtr revIDLastSave="0" documentId="8_{9B8A2639-BBAC-46FF-ACFF-E273D6E9823C}" xr6:coauthVersionLast="47" xr6:coauthVersionMax="47" xr10:uidLastSave="{00000000-0000-0000-0000-000000000000}"/>
  <bookViews>
    <workbookView xWindow="-120" yWindow="-120" windowWidth="29040" windowHeight="15840" xr2:uid="{70C4D66F-AD15-4512-9387-7CD42BC4B8C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C22" i="1"/>
  <c r="E19" i="1"/>
  <c r="D19" i="1"/>
  <c r="E13" i="1"/>
  <c r="E14" i="1" s="1"/>
  <c r="D13" i="1"/>
  <c r="D14" i="1" s="1"/>
  <c r="C13" i="1"/>
  <c r="B22" i="1"/>
  <c r="B13" i="1"/>
  <c r="C19" i="1"/>
  <c r="B19" i="1"/>
  <c r="B21" i="1" s="1"/>
  <c r="B14" i="1"/>
  <c r="D15" i="1" l="1"/>
  <c r="E15" i="1"/>
  <c r="C14" i="1"/>
  <c r="C15" i="1" s="1"/>
  <c r="B23" i="1"/>
  <c r="B24" i="1" s="1"/>
  <c r="B25" i="1" s="1"/>
  <c r="B30" i="1" s="1"/>
  <c r="C20" i="1" l="1"/>
  <c r="C21" i="1" s="1"/>
  <c r="C32" i="1"/>
  <c r="E20" i="1"/>
  <c r="E21" i="1" s="1"/>
  <c r="E23" i="1" s="1"/>
  <c r="E24" i="1" s="1"/>
  <c r="E25" i="1" s="1"/>
  <c r="E32" i="1"/>
  <c r="D20" i="1"/>
  <c r="D32" i="1"/>
  <c r="D21" i="1"/>
  <c r="D23" i="1" s="1"/>
  <c r="D24" i="1" s="1"/>
  <c r="D25" i="1" s="1"/>
  <c r="E26" i="1"/>
  <c r="E30" i="1"/>
  <c r="D30" i="1"/>
  <c r="C23" i="1"/>
  <c r="C24" i="1" s="1"/>
  <c r="C25" i="1" s="1"/>
  <c r="C30" i="1"/>
  <c r="C31" i="1" l="1"/>
  <c r="C34" i="1" s="1"/>
  <c r="C33" i="1"/>
  <c r="D31" i="1"/>
  <c r="D34" i="1" s="1"/>
  <c r="D33" i="1"/>
  <c r="E31" i="1"/>
  <c r="E34" i="1" s="1"/>
  <c r="E33" i="1"/>
  <c r="C26" i="1"/>
  <c r="D26" i="1"/>
</calcChain>
</file>

<file path=xl/sharedStrings.xml><?xml version="1.0" encoding="utf-8"?>
<sst xmlns="http://schemas.openxmlformats.org/spreadsheetml/2006/main" count="41" uniqueCount="37">
  <si>
    <t>Hebesatz Grundsteuer B</t>
  </si>
  <si>
    <t>Hebesatz Gewerbesteuer</t>
  </si>
  <si>
    <t>Gewinn aus Gewerbebetrieb</t>
  </si>
  <si>
    <t>Gewerbeertrag vor Kürzung</t>
  </si>
  <si>
    <t>Gewerbeertrag</t>
  </si>
  <si>
    <t>Gewerbesteuermessbetrag</t>
  </si>
  <si>
    <t>x3,5%</t>
  </si>
  <si>
    <t>Gewerbesteuer</t>
  </si>
  <si>
    <t>zzgl. Korrektur GSt Betriebsausgabe</t>
  </si>
  <si>
    <t>./. Kürzung EW bzw. GW</t>
  </si>
  <si>
    <t>0,35% vom EW bzw. 0,034% vom GW</t>
  </si>
  <si>
    <t>Altes Recht</t>
  </si>
  <si>
    <t>Neues Recht</t>
  </si>
  <si>
    <t>xHS GewSt</t>
  </si>
  <si>
    <t>Grundsteuer Zahllast</t>
  </si>
  <si>
    <t>Gewerbesteuer Zahllast</t>
  </si>
  <si>
    <t>HS alt</t>
  </si>
  <si>
    <t>HS neu 1</t>
  </si>
  <si>
    <t>HS neu 2</t>
  </si>
  <si>
    <t>Hebesatz Grundsteuer B aufkommensneutral gesamt (neu1)</t>
  </si>
  <si>
    <t>Hebesatz Grundsteuer B aufkommensneutral Nicht-Wohngrundstücke (neu2)</t>
  </si>
  <si>
    <t>Mehr-/Minderbelastung (-) Grundsteuer</t>
  </si>
  <si>
    <t xml:space="preserve">Mehr-/Minderbelastung (-) Gewerbesteuer </t>
  </si>
  <si>
    <t xml:space="preserve">Mehr-/Minderbelastung (-) effektiv Realsteuern </t>
  </si>
  <si>
    <t>Mehr-/Minderbelastung (-) effektiv Steuern gesamt</t>
  </si>
  <si>
    <t>Mehr-/Minderbelastung (-) KSt 15% auf geminderte/erhöhte BA</t>
  </si>
  <si>
    <t>Steuerbelastung gesamt</t>
  </si>
  <si>
    <t>Hier Werte ändern</t>
  </si>
  <si>
    <t xml:space="preserve">Steuerbelastung Realsteuern (GSt + GewSt) gesamt </t>
  </si>
  <si>
    <t>Grundsteuer</t>
  </si>
  <si>
    <t>Steuerbelastung effektiv</t>
  </si>
  <si>
    <t>Beispielrechnung für Kapitalgesellschaften</t>
  </si>
  <si>
    <t>Grundsteuermessbetrag</t>
  </si>
  <si>
    <t>Einheitswert altes Recht EW)</t>
  </si>
  <si>
    <t>Grundstückswert neues Recht (GW)</t>
  </si>
  <si>
    <t>Grundsteuermessbetrag x HS GSt B</t>
  </si>
  <si>
    <t>vor JStG 2024: 1,2% von 140% des EW (8.400€) bzw 0,11% GW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</si>
</sst>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9"/>
      <name val="Arial"/>
      <family val="2"/>
    </font>
    <font>
      <b/>
      <sz val="11"/>
      <color theme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rgb="FF0070C0"/>
      <name val="Arial"/>
      <family val="2"/>
    </font>
    <font>
      <b/>
      <sz val="11"/>
      <color rgb="FFFF5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44" fontId="4" fillId="0" borderId="0" xfId="1" applyFont="1"/>
    <xf numFmtId="44" fontId="4" fillId="0" borderId="0" xfId="1" applyFont="1" applyAlignment="1">
      <alignment horizontal="right"/>
    </xf>
    <xf numFmtId="0" fontId="6" fillId="0" borderId="0" xfId="0" applyFont="1"/>
    <xf numFmtId="0" fontId="2" fillId="0" borderId="0" xfId="0" applyFont="1" applyFill="1"/>
    <xf numFmtId="44" fontId="2" fillId="0" borderId="0" xfId="1" applyFont="1" applyFill="1"/>
    <xf numFmtId="44" fontId="2" fillId="0" borderId="0" xfId="1" applyFont="1" applyFill="1" applyAlignment="1">
      <alignment horizontal="right"/>
    </xf>
    <xf numFmtId="44" fontId="5" fillId="0" borderId="0" xfId="1" applyFont="1"/>
    <xf numFmtId="44" fontId="5" fillId="0" borderId="0" xfId="1" applyFont="1" applyAlignment="1">
      <alignment horizontal="right"/>
    </xf>
    <xf numFmtId="44" fontId="4" fillId="0" borderId="0" xfId="1" applyFont="1" applyBorder="1"/>
    <xf numFmtId="44" fontId="4" fillId="0" borderId="0" xfId="1" applyFont="1" applyBorder="1" applyAlignment="1">
      <alignment horizontal="right"/>
    </xf>
    <xf numFmtId="0" fontId="3" fillId="0" borderId="0" xfId="0" applyFont="1" applyFill="1" applyAlignment="1">
      <alignment wrapText="1"/>
    </xf>
    <xf numFmtId="44" fontId="6" fillId="0" borderId="0" xfId="1" applyFont="1" applyFill="1"/>
    <xf numFmtId="44" fontId="3" fillId="0" borderId="0" xfId="1" applyFont="1" applyFill="1" applyAlignment="1">
      <alignment horizontal="right"/>
    </xf>
    <xf numFmtId="0" fontId="7" fillId="0" borderId="0" xfId="0" applyFont="1"/>
    <xf numFmtId="0" fontId="2" fillId="0" borderId="0" xfId="0" applyFont="1" applyFill="1" applyBorder="1"/>
    <xf numFmtId="44" fontId="2" fillId="0" borderId="0" xfId="1" applyFont="1" applyFill="1" applyBorder="1"/>
    <xf numFmtId="0" fontId="8" fillId="0" borderId="1" xfId="0" applyFont="1" applyFill="1" applyBorder="1" applyAlignment="1">
      <alignment wrapText="1"/>
    </xf>
    <xf numFmtId="44" fontId="9" fillId="0" borderId="2" xfId="1" applyFont="1" applyFill="1" applyBorder="1"/>
    <xf numFmtId="44" fontId="8" fillId="0" borderId="3" xfId="1" applyFont="1" applyFill="1" applyBorder="1" applyAlignment="1">
      <alignment horizontal="right"/>
    </xf>
    <xf numFmtId="0" fontId="9" fillId="0" borderId="0" xfId="0" applyFont="1"/>
    <xf numFmtId="0" fontId="8" fillId="0" borderId="1" xfId="0" applyFont="1" applyFill="1" applyBorder="1"/>
    <xf numFmtId="44" fontId="8" fillId="0" borderId="2" xfId="1" applyFont="1" applyFill="1" applyBorder="1"/>
    <xf numFmtId="0" fontId="10" fillId="0" borderId="0" xfId="0" applyFont="1"/>
    <xf numFmtId="0" fontId="3" fillId="2" borderId="5" xfId="0" applyFont="1" applyFill="1" applyBorder="1" applyAlignment="1">
      <alignment horizontal="center"/>
    </xf>
    <xf numFmtId="0" fontId="4" fillId="0" borderId="6" xfId="0" applyFont="1" applyFill="1" applyBorder="1"/>
    <xf numFmtId="0" fontId="4" fillId="0" borderId="8" xfId="0" applyFont="1" applyFill="1" applyBorder="1"/>
    <xf numFmtId="0" fontId="4" fillId="0" borderId="0" xfId="0" applyFont="1" applyAlignment="1">
      <alignment horizontal="center" vertical="center"/>
    </xf>
    <xf numFmtId="0" fontId="11" fillId="0" borderId="0" xfId="0" applyFont="1"/>
    <xf numFmtId="44" fontId="12" fillId="0" borderId="3" xfId="1" applyFont="1" applyFill="1" applyBorder="1" applyAlignment="1">
      <alignment horizontal="right"/>
    </xf>
    <xf numFmtId="0" fontId="15" fillId="0" borderId="0" xfId="0" applyFont="1"/>
    <xf numFmtId="44" fontId="3" fillId="0" borderId="0" xfId="1" applyFont="1" applyFill="1" applyBorder="1" applyAlignment="1">
      <alignment horizontal="right"/>
    </xf>
    <xf numFmtId="44" fontId="13" fillId="0" borderId="0" xfId="1" applyFont="1" applyFill="1" applyBorder="1" applyAlignment="1">
      <alignment horizontal="right"/>
    </xf>
    <xf numFmtId="0" fontId="16" fillId="0" borderId="0" xfId="0" applyFont="1"/>
    <xf numFmtId="44" fontId="16" fillId="0" borderId="0" xfId="1" applyFont="1"/>
    <xf numFmtId="44" fontId="16" fillId="0" borderId="0" xfId="1" applyFont="1" applyAlignment="1">
      <alignment horizontal="right"/>
    </xf>
    <xf numFmtId="44" fontId="14" fillId="0" borderId="0" xfId="1" applyFont="1" applyFill="1" applyBorder="1"/>
    <xf numFmtId="44" fontId="16" fillId="0" borderId="0" xfId="1" applyFont="1" applyFill="1" applyBorder="1" applyAlignment="1">
      <alignment horizontal="right"/>
    </xf>
    <xf numFmtId="44" fontId="4" fillId="3" borderId="7" xfId="1" applyFont="1" applyFill="1" applyBorder="1" applyProtection="1">
      <protection locked="0"/>
    </xf>
    <xf numFmtId="0" fontId="4" fillId="3" borderId="7" xfId="0" applyFont="1" applyFill="1" applyBorder="1" applyProtection="1">
      <protection locked="0"/>
    </xf>
    <xf numFmtId="44" fontId="4" fillId="3" borderId="9" xfId="1" applyFont="1" applyFill="1" applyBorder="1" applyProtection="1">
      <protection locked="0"/>
    </xf>
    <xf numFmtId="44" fontId="14" fillId="0" borderId="3" xfId="1" applyFont="1" applyFill="1" applyBorder="1" applyAlignment="1">
      <alignment horizontal="right"/>
    </xf>
    <xf numFmtId="0" fontId="14" fillId="0" borderId="0" xfId="0" applyFont="1" applyFill="1" applyAlignment="1">
      <alignment wrapText="1"/>
    </xf>
    <xf numFmtId="0" fontId="17" fillId="0" borderId="4" xfId="0" applyFont="1" applyFill="1" applyBorder="1"/>
  </cellXfs>
  <cellStyles count="2">
    <cellStyle name="Standard" xfId="0" builtinId="0"/>
    <cellStyle name="Währung" xfId="1" builtinId="4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C9761-8DB8-4CAE-8B99-E5AD9A40BF8A}">
  <dimension ref="A1:F35"/>
  <sheetViews>
    <sheetView tabSelected="1" topLeftCell="A9" workbookViewId="0">
      <selection activeCell="E22" sqref="E22"/>
    </sheetView>
  </sheetViews>
  <sheetFormatPr baseColWidth="10" defaultRowHeight="15" x14ac:dyDescent="0.25"/>
  <cols>
    <col min="1" max="1" width="75.5703125" style="1" customWidth="1"/>
    <col min="2" max="3" width="25" style="1" customWidth="1"/>
    <col min="4" max="5" width="22" bestFit="1" customWidth="1"/>
    <col min="6" max="6" width="29.85546875" style="1" customWidth="1"/>
    <col min="7" max="7" width="24.28515625" style="1" customWidth="1"/>
    <col min="8" max="16384" width="11.42578125" style="1"/>
  </cols>
  <sheetData>
    <row r="1" spans="1:6" x14ac:dyDescent="0.25">
      <c r="A1" s="46" t="s">
        <v>31</v>
      </c>
      <c r="B1" s="27" t="s">
        <v>27</v>
      </c>
    </row>
    <row r="2" spans="1:6" x14ac:dyDescent="0.25">
      <c r="A2" s="28" t="s">
        <v>33</v>
      </c>
      <c r="B2" s="41">
        <v>300000</v>
      </c>
    </row>
    <row r="3" spans="1:6" x14ac:dyDescent="0.25">
      <c r="A3" s="28" t="s">
        <v>34</v>
      </c>
      <c r="B3" s="41">
        <v>2000000</v>
      </c>
    </row>
    <row r="4" spans="1:6" x14ac:dyDescent="0.25">
      <c r="A4" s="28" t="s">
        <v>0</v>
      </c>
      <c r="B4" s="42">
        <v>520</v>
      </c>
    </row>
    <row r="5" spans="1:6" x14ac:dyDescent="0.25">
      <c r="A5" s="28" t="s">
        <v>19</v>
      </c>
      <c r="B5" s="42">
        <v>955</v>
      </c>
    </row>
    <row r="6" spans="1:6" x14ac:dyDescent="0.25">
      <c r="A6" s="28" t="s">
        <v>20</v>
      </c>
      <c r="B6" s="42">
        <v>1731</v>
      </c>
    </row>
    <row r="7" spans="1:6" x14ac:dyDescent="0.25">
      <c r="A7" s="28" t="s">
        <v>1</v>
      </c>
      <c r="B7" s="42">
        <v>460</v>
      </c>
    </row>
    <row r="8" spans="1:6" ht="15.75" thickBot="1" x14ac:dyDescent="0.3">
      <c r="A8" s="29" t="s">
        <v>2</v>
      </c>
      <c r="B8" s="43">
        <v>100000</v>
      </c>
    </row>
    <row r="11" spans="1:6" ht="20.25" x14ac:dyDescent="0.3">
      <c r="A11" s="26" t="s">
        <v>29</v>
      </c>
      <c r="B11" s="3" t="s">
        <v>11</v>
      </c>
      <c r="C11" s="3" t="s">
        <v>12</v>
      </c>
      <c r="D11" s="3" t="s">
        <v>12</v>
      </c>
      <c r="E11" s="3" t="s">
        <v>12</v>
      </c>
    </row>
    <row r="12" spans="1:6" ht="14.25" x14ac:dyDescent="0.2">
      <c r="B12" s="30" t="s">
        <v>16</v>
      </c>
      <c r="C12" s="30" t="s">
        <v>16</v>
      </c>
      <c r="D12" s="30" t="s">
        <v>17</v>
      </c>
      <c r="E12" s="30" t="s">
        <v>18</v>
      </c>
    </row>
    <row r="13" spans="1:6" ht="14.25" x14ac:dyDescent="0.2">
      <c r="A13" s="1" t="s">
        <v>32</v>
      </c>
      <c r="B13" s="4">
        <f>B2*0.35/100</f>
        <v>1050</v>
      </c>
      <c r="C13" s="5">
        <f>B3*0.034/100</f>
        <v>680</v>
      </c>
      <c r="D13" s="5">
        <f>B3*0.034/100</f>
        <v>680</v>
      </c>
      <c r="E13" s="5">
        <f>B3*0.034/100</f>
        <v>680</v>
      </c>
      <c r="F13" s="1" t="s">
        <v>10</v>
      </c>
    </row>
    <row r="14" spans="1:6" ht="21" thickBot="1" x14ac:dyDescent="0.35">
      <c r="A14" s="36" t="s">
        <v>14</v>
      </c>
      <c r="B14" s="37">
        <f>B13*B4/100</f>
        <v>5460</v>
      </c>
      <c r="C14" s="38">
        <f>C13*B4/100</f>
        <v>3536</v>
      </c>
      <c r="D14" s="38">
        <f>D13*B5/100</f>
        <v>6494</v>
      </c>
      <c r="E14" s="38">
        <f>E13*B6/100</f>
        <v>11770.8</v>
      </c>
      <c r="F14" s="1" t="s">
        <v>35</v>
      </c>
    </row>
    <row r="15" spans="1:6" s="26" customFormat="1" ht="21" thickBot="1" x14ac:dyDescent="0.35">
      <c r="A15" s="24" t="s">
        <v>21</v>
      </c>
      <c r="B15" s="25"/>
      <c r="C15" s="44">
        <f>C14-B14</f>
        <v>-1924</v>
      </c>
      <c r="D15" s="44">
        <f>D14-B14</f>
        <v>1034</v>
      </c>
      <c r="E15" s="44">
        <f>E14-B14</f>
        <v>6310.7999999999993</v>
      </c>
    </row>
    <row r="16" spans="1:6" s="2" customFormat="1" x14ac:dyDescent="0.25">
      <c r="A16" s="7"/>
      <c r="B16" s="8"/>
      <c r="C16" s="9"/>
      <c r="D16" s="9"/>
      <c r="E16" s="9"/>
    </row>
    <row r="17" spans="1:6" ht="20.25" x14ac:dyDescent="0.3">
      <c r="A17" s="26" t="s">
        <v>7</v>
      </c>
      <c r="B17" s="4"/>
      <c r="C17" s="5"/>
      <c r="D17" s="5"/>
      <c r="E17" s="5"/>
    </row>
    <row r="18" spans="1:6" x14ac:dyDescent="0.25">
      <c r="A18" s="2"/>
      <c r="B18" s="4"/>
      <c r="C18" s="5"/>
      <c r="D18" s="5"/>
      <c r="E18" s="5"/>
    </row>
    <row r="19" spans="1:6" ht="14.25" x14ac:dyDescent="0.2">
      <c r="A19" s="1" t="s">
        <v>2</v>
      </c>
      <c r="B19" s="4">
        <f>B8</f>
        <v>100000</v>
      </c>
      <c r="C19" s="5">
        <f>B8</f>
        <v>100000</v>
      </c>
      <c r="D19" s="5">
        <f>B8</f>
        <v>100000</v>
      </c>
      <c r="E19" s="5">
        <f>B8</f>
        <v>100000</v>
      </c>
    </row>
    <row r="20" spans="1:6" ht="14.25" x14ac:dyDescent="0.2">
      <c r="A20" s="1" t="s">
        <v>8</v>
      </c>
      <c r="B20" s="4">
        <v>0</v>
      </c>
      <c r="C20" s="5">
        <f>-C15</f>
        <v>1924</v>
      </c>
      <c r="D20" s="5">
        <f>-D15</f>
        <v>-1034</v>
      </c>
      <c r="E20" s="5">
        <f>-E15</f>
        <v>-6310.7999999999993</v>
      </c>
    </row>
    <row r="21" spans="1:6" x14ac:dyDescent="0.25">
      <c r="A21" s="2" t="s">
        <v>3</v>
      </c>
      <c r="B21" s="10">
        <f>B19+B20</f>
        <v>100000</v>
      </c>
      <c r="C21" s="11">
        <f>C19+C20</f>
        <v>101924</v>
      </c>
      <c r="D21" s="11">
        <f>D19+D20</f>
        <v>98966</v>
      </c>
      <c r="E21" s="11">
        <f>E19+E20</f>
        <v>93689.2</v>
      </c>
    </row>
    <row r="22" spans="1:6" ht="14.25" x14ac:dyDescent="0.2">
      <c r="A22" s="1" t="s">
        <v>9</v>
      </c>
      <c r="B22" s="5">
        <f>B2*1.4*0.012</f>
        <v>5040</v>
      </c>
      <c r="C22" s="5">
        <f>C14</f>
        <v>3536</v>
      </c>
      <c r="D22" s="5">
        <f>D14</f>
        <v>6494</v>
      </c>
      <c r="E22" s="5">
        <f>E14</f>
        <v>11770.8</v>
      </c>
      <c r="F22" s="1" t="s">
        <v>36</v>
      </c>
    </row>
    <row r="23" spans="1:6" x14ac:dyDescent="0.25">
      <c r="A23" s="2" t="s">
        <v>4</v>
      </c>
      <c r="B23" s="10">
        <f>B21-B22</f>
        <v>94960</v>
      </c>
      <c r="C23" s="10">
        <f>C21-C22</f>
        <v>98388</v>
      </c>
      <c r="D23" s="10">
        <f>D21-D22</f>
        <v>92472</v>
      </c>
      <c r="E23" s="10">
        <f>E21-E22</f>
        <v>81918.399999999994</v>
      </c>
    </row>
    <row r="24" spans="1:6" ht="14.25" x14ac:dyDescent="0.2">
      <c r="A24" s="1" t="s">
        <v>5</v>
      </c>
      <c r="B24" s="12">
        <f>B23*3.5/100</f>
        <v>3323.6</v>
      </c>
      <c r="C24" s="13">
        <f>C23*3.5/100</f>
        <v>3443.58</v>
      </c>
      <c r="D24" s="13">
        <f>D23*3.5/100</f>
        <v>3236.52</v>
      </c>
      <c r="E24" s="13">
        <f>E23*3.5/100</f>
        <v>2867.1439999999998</v>
      </c>
      <c r="F24" s="1" t="s">
        <v>6</v>
      </c>
    </row>
    <row r="25" spans="1:6" ht="21" thickBot="1" x14ac:dyDescent="0.35">
      <c r="A25" s="36" t="s">
        <v>15</v>
      </c>
      <c r="B25" s="37">
        <f>B24*B7/100</f>
        <v>15288.56</v>
      </c>
      <c r="C25" s="38">
        <f>C24*B7/100</f>
        <v>15840.468000000001</v>
      </c>
      <c r="D25" s="38">
        <f>D24*B7/100</f>
        <v>14887.992</v>
      </c>
      <c r="E25" s="38">
        <f>E24*B7/100</f>
        <v>13188.8624</v>
      </c>
      <c r="F25" s="1" t="s">
        <v>13</v>
      </c>
    </row>
    <row r="26" spans="1:6" s="23" customFormat="1" ht="21" customHeight="1" thickBot="1" x14ac:dyDescent="0.35">
      <c r="A26" s="20" t="s">
        <v>22</v>
      </c>
      <c r="B26" s="21"/>
      <c r="C26" s="44">
        <f>C25-B25</f>
        <v>551.90800000000127</v>
      </c>
      <c r="D26" s="44">
        <f>D25-C25</f>
        <v>-952.47600000000057</v>
      </c>
      <c r="E26" s="44">
        <f>E25-D25</f>
        <v>-1699.1296000000002</v>
      </c>
    </row>
    <row r="27" spans="1:6" s="6" customFormat="1" x14ac:dyDescent="0.25">
      <c r="A27" s="14"/>
      <c r="B27" s="15"/>
      <c r="C27" s="16"/>
      <c r="D27" s="16"/>
      <c r="E27" s="16"/>
    </row>
    <row r="28" spans="1:6" s="6" customFormat="1" ht="20.25" x14ac:dyDescent="0.3">
      <c r="A28" s="45" t="s">
        <v>30</v>
      </c>
      <c r="B28" s="15"/>
      <c r="C28" s="16"/>
      <c r="D28" s="16"/>
      <c r="E28" s="16"/>
    </row>
    <row r="29" spans="1:6" s="6" customFormat="1" x14ac:dyDescent="0.25">
      <c r="A29" s="14"/>
      <c r="B29" s="15"/>
      <c r="C29" s="16"/>
      <c r="D29" s="16"/>
      <c r="E29" s="16"/>
    </row>
    <row r="30" spans="1:6" ht="21" thickBot="1" x14ac:dyDescent="0.35">
      <c r="A30" s="36" t="s">
        <v>28</v>
      </c>
      <c r="B30" s="37">
        <f>B14+B25</f>
        <v>20748.559999999998</v>
      </c>
      <c r="C30" s="38">
        <f>C14+C25</f>
        <v>19376.468000000001</v>
      </c>
      <c r="D30" s="38">
        <f>D14+D25</f>
        <v>21381.991999999998</v>
      </c>
      <c r="E30" s="38">
        <f>E14+E25</f>
        <v>24959.662400000001</v>
      </c>
    </row>
    <row r="31" spans="1:6" s="33" customFormat="1" ht="21" thickBot="1" x14ac:dyDescent="0.35">
      <c r="A31" s="24" t="s">
        <v>23</v>
      </c>
      <c r="B31" s="25"/>
      <c r="C31" s="32">
        <f>C30-B30</f>
        <v>-1372.0919999999969</v>
      </c>
      <c r="D31" s="22">
        <f>D30-B30</f>
        <v>633.4320000000007</v>
      </c>
      <c r="E31" s="22">
        <f>E30-B30</f>
        <v>4211.1024000000034</v>
      </c>
    </row>
    <row r="32" spans="1:6" s="17" customFormat="1" x14ac:dyDescent="0.25">
      <c r="A32" s="18" t="s">
        <v>25</v>
      </c>
      <c r="B32" s="19"/>
      <c r="C32" s="34">
        <f>-(C15*15/100)</f>
        <v>288.60000000000002</v>
      </c>
      <c r="D32" s="35">
        <f>-(D15*15/100)</f>
        <v>-155.1</v>
      </c>
      <c r="E32" s="35">
        <f>-(E15*15/100)</f>
        <v>-946.61999999999989</v>
      </c>
    </row>
    <row r="33" spans="1:5" s="17" customFormat="1" ht="21" thickBot="1" x14ac:dyDescent="0.35">
      <c r="A33" s="36" t="s">
        <v>26</v>
      </c>
      <c r="B33" s="39"/>
      <c r="C33" s="40">
        <f>SUM(C30:C32)</f>
        <v>18292.976000000002</v>
      </c>
      <c r="D33" s="40">
        <f>SUM(D30:D32)</f>
        <v>21860.324000000001</v>
      </c>
      <c r="E33" s="40">
        <f>SUM(E30:E32)</f>
        <v>28224.144800000005</v>
      </c>
    </row>
    <row r="34" spans="1:5" s="31" customFormat="1" ht="21" thickBot="1" x14ac:dyDescent="0.35">
      <c r="A34" s="24" t="s">
        <v>24</v>
      </c>
      <c r="B34" s="25"/>
      <c r="C34" s="32">
        <f>SUM(C31:C32)</f>
        <v>-1083.491999999997</v>
      </c>
      <c r="D34" s="22">
        <f>SUM(D31:D32)</f>
        <v>478.33200000000068</v>
      </c>
      <c r="E34" s="22">
        <f>SUM(E31:E32)</f>
        <v>3264.4824000000035</v>
      </c>
    </row>
    <row r="35" spans="1:5" ht="14.25" x14ac:dyDescent="0.2">
      <c r="D35" s="1"/>
      <c r="E35" s="1"/>
    </row>
  </sheetData>
  <protectedRanges>
    <protectedRange algorithmName="SHA-512" hashValue="bMy+aPdyReBaTYqljSHV6L0MrAq6VaemvYYrCmChiNLIRS09ZDu5lh3l47iEnQdd4PofqJY3MI8fc+sFmv9cSg==" saltValue="MljUlRVw+dPlg4zvdHGWHg==" spinCount="100000" sqref="A11:F34" name="Bereich1"/>
  </protectedRanges>
  <conditionalFormatting sqref="C15:E15">
    <cfRule type="cellIs" dxfId="8" priority="9" operator="greaterThan">
      <formula>0</formula>
    </cfRule>
    <cfRule type="cellIs" dxfId="7" priority="8" operator="greaterThan">
      <formula>0</formula>
    </cfRule>
    <cfRule type="cellIs" dxfId="6" priority="7" operator="lessThan">
      <formula>0</formula>
    </cfRule>
  </conditionalFormatting>
  <conditionalFormatting sqref="C26:E26">
    <cfRule type="cellIs" dxfId="5" priority="6" operator="greaterThan">
      <formula>0</formula>
    </cfRule>
    <cfRule type="cellIs" dxfId="4" priority="5" operator="lessThan">
      <formula>0</formula>
    </cfRule>
  </conditionalFormatting>
  <conditionalFormatting sqref="C31:E32">
    <cfRule type="cellIs" dxfId="3" priority="4" operator="greaterThan">
      <formula>0</formula>
    </cfRule>
    <cfRule type="cellIs" dxfId="2" priority="3" operator="lessThan">
      <formula>0</formula>
    </cfRule>
  </conditionalFormatting>
  <conditionalFormatting sqref="C34:E34">
    <cfRule type="cellIs" dxfId="1" priority="2" operator="greaterThan">
      <formula>0</formula>
    </cfRule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Jütte, Kirsten</dc:creator>
  <cp:lastModifiedBy>Jütte, Kirsten</cp:lastModifiedBy>
  <dcterms:created xsi:type="dcterms:W3CDTF">2024-04-17T09:11:13Z</dcterms:created>
  <dcterms:modified xsi:type="dcterms:W3CDTF">2025-01-16T10:31:52Z</dcterms:modified>
</cp:coreProperties>
</file>