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defaultThemeVersion="124226"/>
  <mc:AlternateContent xmlns:mc="http://schemas.openxmlformats.org/markup-compatibility/2006">
    <mc:Choice Requires="x15">
      <x15ac:absPath xmlns:x15ac="http://schemas.microsoft.com/office/spreadsheetml/2010/11/ac" url="G:\Datenaustausch\Unternehmensförderung\Finanztool_Gall\Release 6.0\"/>
    </mc:Choice>
  </mc:AlternateContent>
  <xr:revisionPtr revIDLastSave="0" documentId="13_ncr:1_{1EB135CF-DE7E-45D6-BA8B-375C14C53CDA}" xr6:coauthVersionLast="47" xr6:coauthVersionMax="47" xr10:uidLastSave="{00000000-0000-0000-0000-000000000000}"/>
  <bookViews>
    <workbookView xWindow="-110" yWindow="-110" windowWidth="38620" windowHeight="21100" tabRatio="823" xr2:uid="{00000000-000D-0000-FFFF-FFFF00000000}"/>
  </bookViews>
  <sheets>
    <sheet name="Notwendige Angaben" sheetId="7" r:id="rId1"/>
    <sheet name="Privater Finanzbedarf" sheetId="9" r:id="rId2"/>
    <sheet name="Investitionsplan" sheetId="4" r:id="rId3"/>
    <sheet name="Umsatzplan" sheetId="2" r:id="rId4"/>
    <sheet name="Rentabilitätsplan" sheetId="1" r:id="rId5"/>
    <sheet name="Liquiditätsplan" sheetId="3" r:id="rId6"/>
    <sheet name="Finanzierungsplan" sheetId="5" r:id="rId7"/>
    <sheet name="Übersicht Rentabilitätsplan" sheetId="14" r:id="rId8"/>
    <sheet name="Ratendarlehen" sheetId="18" state="hidden" r:id="rId9"/>
    <sheet name="Eigene Nebenrechnungen" sheetId="19" state="hidden" r:id="rId10"/>
    <sheet name="Parameter" sheetId="6" state="hidden" r:id="rId11"/>
  </sheets>
  <definedNames>
    <definedName name="afadrei">Investitionsplan!$H$44</definedName>
    <definedName name="afaeins">Investitionsplan!$D$44</definedName>
    <definedName name="afavier">Investitionsplan!$J$44</definedName>
    <definedName name="afazwei">Investitionsplan!$F$44</definedName>
    <definedName name="_xlnm.Print_Area" localSheetId="3">Umsatzplan!$A$1:$BE$45</definedName>
    <definedName name="_xlnm.Print_Titles" localSheetId="9">'Eigene Nebenrechnungen'!$A:$C,'Eigene Nebenrechnungen'!$1:$1</definedName>
    <definedName name="_xlnm.Print_Titles" localSheetId="5">Liquiditätsplan!$A:$C</definedName>
    <definedName name="_xlnm.Print_Titles" localSheetId="4">Rentabilitätsplan!$A:$C</definedName>
    <definedName name="_xlnm.Print_Titles" localSheetId="3">Umsatzplan!$A:$B</definedName>
    <definedName name="gj">'Notwendige Angaben'!$A$13</definedName>
    <definedName name="gwg">Parameter!$A$19</definedName>
    <definedName name="gwgeins">Investitionsplan!$D$26</definedName>
    <definedName name="kapges">'Notwendige Angaben'!$A$19</definedName>
    <definedName name="Monat">'Notwendige Angaben'!$A$11</definedName>
    <definedName name="rechnung">'Notwendige Angaben'!$A$15</definedName>
    <definedName name="USt">Parameter!$B$9</definedName>
    <definedName name="USt1neu">Parameter!$A$9</definedName>
    <definedName name="USteins">Parameter!$A$9</definedName>
    <definedName name="USterm">Parameter!$B$10</definedName>
    <definedName name="UStermeins">Parameter!$A$10</definedName>
    <definedName name="VSt">Parameter!$B$11</definedName>
    <definedName name="VSteins">Parameter!$A$11</definedName>
    <definedName name="VSterm">Parameter!$B$12</definedName>
    <definedName name="VStermeins">Parameter!$A$12</definedName>
    <definedName name="VStWE">Parameter!$B$13</definedName>
    <definedName name="VStWEeins">Parameter!$A$13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8" i="3" l="1"/>
  <c r="B49" i="3"/>
  <c r="B50" i="3"/>
  <c r="B50" i="14"/>
  <c r="B51" i="14"/>
  <c r="B52" i="14"/>
  <c r="A26" i="2" l="1"/>
  <c r="A27" i="2"/>
  <c r="A28" i="2"/>
  <c r="A29" i="2"/>
  <c r="A30" i="2"/>
  <c r="A31" i="2"/>
  <c r="A32" i="2"/>
  <c r="A33" i="2"/>
  <c r="A34" i="2"/>
  <c r="A35" i="2"/>
  <c r="A36" i="2"/>
  <c r="A37" i="2"/>
  <c r="A38" i="2"/>
  <c r="A39" i="2"/>
  <c r="A40" i="2"/>
  <c r="A41" i="2"/>
  <c r="A42" i="2"/>
  <c r="A43" i="2"/>
  <c r="A44" i="2"/>
  <c r="A25" i="2"/>
  <c r="BC47" i="1"/>
  <c r="U50" i="14" s="1"/>
  <c r="BC48" i="1"/>
  <c r="U51" i="14" s="1"/>
  <c r="BC52" i="1"/>
  <c r="U52" i="14" s="1"/>
  <c r="AP47" i="1"/>
  <c r="O50" i="14" s="1"/>
  <c r="AP48" i="1"/>
  <c r="O51" i="14" s="1"/>
  <c r="AP52" i="1"/>
  <c r="O52" i="14" s="1"/>
  <c r="AC47" i="1"/>
  <c r="I50" i="14" s="1"/>
  <c r="AC48" i="1"/>
  <c r="I51" i="14" s="1"/>
  <c r="AC52" i="1"/>
  <c r="I52" i="14" s="1"/>
  <c r="P47" i="1"/>
  <c r="D50" i="14" s="1"/>
  <c r="P48" i="1"/>
  <c r="D51" i="14" s="1"/>
  <c r="P52" i="1"/>
  <c r="D52" i="14" s="1"/>
  <c r="B46" i="3"/>
  <c r="B47" i="3"/>
  <c r="B51" i="3"/>
  <c r="C12" i="18"/>
  <c r="C13" i="18"/>
  <c r="C14" i="18"/>
  <c r="C15" i="18"/>
  <c r="C16" i="18"/>
  <c r="D16" i="18"/>
  <c r="E16" i="18"/>
  <c r="I16" i="18" s="1"/>
  <c r="I18" i="18" s="1"/>
  <c r="F16" i="18"/>
  <c r="F18" i="18" s="1"/>
  <c r="G16" i="18"/>
  <c r="K16" i="18" s="1"/>
  <c r="C17" i="18"/>
  <c r="D17" i="18"/>
  <c r="G17" i="18" s="1"/>
  <c r="K17" i="18" s="1"/>
  <c r="K18" i="18" s="1"/>
  <c r="E17" i="18"/>
  <c r="F17" i="18"/>
  <c r="I17" i="18"/>
  <c r="J17" i="18"/>
  <c r="G65" i="3"/>
  <c r="B1" i="2"/>
  <c r="B3" i="1"/>
  <c r="B4" i="1"/>
  <c r="C4" i="3"/>
  <c r="C3" i="3"/>
  <c r="O65" i="3"/>
  <c r="N65" i="3"/>
  <c r="M65" i="3"/>
  <c r="L65" i="3"/>
  <c r="K65" i="3"/>
  <c r="J65" i="3"/>
  <c r="I65" i="3"/>
  <c r="H65" i="3"/>
  <c r="F65" i="3"/>
  <c r="E65" i="3"/>
  <c r="D65" i="3"/>
  <c r="P28" i="9"/>
  <c r="O28" i="9"/>
  <c r="N28" i="9"/>
  <c r="M28" i="9"/>
  <c r="P15" i="9"/>
  <c r="P30" i="9" s="1"/>
  <c r="O15" i="9"/>
  <c r="O30" i="9" s="1"/>
  <c r="N15" i="9"/>
  <c r="N30" i="9" s="1"/>
  <c r="M15" i="9"/>
  <c r="M30" i="9" s="1"/>
  <c r="P2" i="9"/>
  <c r="O2" i="9"/>
  <c r="N2" i="9"/>
  <c r="M2" i="9"/>
  <c r="K28" i="9"/>
  <c r="J28" i="9"/>
  <c r="I28" i="9"/>
  <c r="H28" i="9"/>
  <c r="K15" i="9"/>
  <c r="K30" i="9" s="1"/>
  <c r="J15" i="9"/>
  <c r="J30" i="9" s="1"/>
  <c r="I15" i="9"/>
  <c r="I30" i="9" s="1"/>
  <c r="H15" i="9"/>
  <c r="H30" i="9" s="1"/>
  <c r="K2" i="9"/>
  <c r="J2" i="9"/>
  <c r="I2" i="9"/>
  <c r="H2" i="9"/>
  <c r="BC10" i="1"/>
  <c r="AP10" i="1"/>
  <c r="AC10" i="1"/>
  <c r="P10" i="1"/>
  <c r="B2" i="3"/>
  <c r="B5" i="3"/>
  <c r="A5" i="1"/>
  <c r="G50" i="14" l="1"/>
  <c r="H50" i="14"/>
  <c r="G52" i="14"/>
  <c r="H52" i="14"/>
  <c r="G51" i="14"/>
  <c r="H51" i="14" s="1"/>
  <c r="S52" i="14"/>
  <c r="T52" i="14" s="1"/>
  <c r="W52" i="14"/>
  <c r="W50" i="14"/>
  <c r="S50" i="14"/>
  <c r="T50" i="14" s="1"/>
  <c r="W51" i="14"/>
  <c r="S51" i="14"/>
  <c r="T51" i="14"/>
  <c r="K52" i="14"/>
  <c r="M52" i="14"/>
  <c r="N52" i="14"/>
  <c r="Q52" i="14"/>
  <c r="M50" i="14"/>
  <c r="N50" i="14" s="1"/>
  <c r="Q50" i="14"/>
  <c r="K50" i="14"/>
  <c r="M51" i="14"/>
  <c r="K51" i="14"/>
  <c r="N51" i="14"/>
  <c r="Q51" i="14"/>
  <c r="J16" i="18"/>
  <c r="J18" i="18" s="1"/>
  <c r="D18" i="18"/>
  <c r="H17" i="18"/>
  <c r="E18" i="18"/>
  <c r="G18" i="18"/>
  <c r="H16" i="18"/>
  <c r="J4" i="4"/>
  <c r="H18" i="18" l="1"/>
  <c r="F24" i="2"/>
  <c r="G33" i="3"/>
  <c r="H33" i="3"/>
  <c r="G34" i="3"/>
  <c r="H34" i="3"/>
  <c r="G35" i="3"/>
  <c r="H35" i="3"/>
  <c r="F34" i="3"/>
  <c r="F35" i="3"/>
  <c r="B12" i="3"/>
  <c r="B11" i="3"/>
  <c r="B10" i="3"/>
  <c r="D36" i="4" l="1"/>
  <c r="F36" i="4" s="1"/>
  <c r="D37" i="4"/>
  <c r="F37" i="4" s="1"/>
  <c r="D38" i="4"/>
  <c r="F38" i="4" s="1"/>
  <c r="D39" i="4"/>
  <c r="F39" i="4" s="1"/>
  <c r="D40" i="4"/>
  <c r="F40" i="4" s="1"/>
  <c r="D41" i="4"/>
  <c r="F41" i="4" s="1"/>
  <c r="D35" i="4"/>
  <c r="F35" i="4" s="1"/>
  <c r="D5" i="4"/>
  <c r="J5" i="4" s="1"/>
  <c r="D6" i="4"/>
  <c r="J6" i="4" s="1"/>
  <c r="D7" i="4"/>
  <c r="J7" i="4" s="1"/>
  <c r="D8" i="4"/>
  <c r="J8" i="4" s="1"/>
  <c r="D9" i="4"/>
  <c r="J9" i="4" s="1"/>
  <c r="D10" i="4"/>
  <c r="J10" i="4" s="1"/>
  <c r="D11" i="4"/>
  <c r="J11" i="4" s="1"/>
  <c r="D12" i="4"/>
  <c r="J12" i="4" s="1"/>
  <c r="D4" i="4"/>
  <c r="H39" i="4" l="1"/>
  <c r="J39" i="4" s="1"/>
  <c r="H38" i="4"/>
  <c r="J38" i="4" s="1"/>
  <c r="F42" i="4"/>
  <c r="H37" i="4"/>
  <c r="J37" i="4" s="1"/>
  <c r="H40" i="4"/>
  <c r="J40" i="4" s="1"/>
  <c r="H41" i="4"/>
  <c r="J41" i="4" s="1"/>
  <c r="H36" i="4"/>
  <c r="J36" i="4" s="1"/>
  <c r="H35" i="4"/>
  <c r="A5" i="6"/>
  <c r="A6" i="6"/>
  <c r="B6" i="6"/>
  <c r="B5" i="6"/>
  <c r="A9" i="6"/>
  <c r="A10" i="6" s="1"/>
  <c r="B9" i="6"/>
  <c r="B10" i="6" s="1"/>
  <c r="G4" i="6"/>
  <c r="G5" i="6"/>
  <c r="G6" i="6"/>
  <c r="G3" i="6"/>
  <c r="H5" i="4"/>
  <c r="H6" i="4"/>
  <c r="H7" i="4"/>
  <c r="H8" i="4"/>
  <c r="H9" i="4"/>
  <c r="H10" i="4"/>
  <c r="H11" i="4"/>
  <c r="H12" i="4"/>
  <c r="H4" i="4"/>
  <c r="D16" i="4"/>
  <c r="D17" i="4"/>
  <c r="D18" i="4"/>
  <c r="D19" i="4"/>
  <c r="D20" i="4"/>
  <c r="D21" i="4"/>
  <c r="D22" i="4"/>
  <c r="D23" i="4"/>
  <c r="D24" i="4"/>
  <c r="D25" i="4"/>
  <c r="D15" i="4"/>
  <c r="B14" i="14"/>
  <c r="D14" i="14"/>
  <c r="G14" i="14" s="1"/>
  <c r="H14" i="14" s="1"/>
  <c r="I14" i="14"/>
  <c r="M14" i="14" s="1"/>
  <c r="O14" i="14"/>
  <c r="U14" i="14"/>
  <c r="Y14" i="14" s="1"/>
  <c r="B15" i="14"/>
  <c r="F6" i="4"/>
  <c r="F7" i="4"/>
  <c r="F8" i="4"/>
  <c r="F9" i="4"/>
  <c r="F10" i="4"/>
  <c r="F11" i="4"/>
  <c r="F12" i="4"/>
  <c r="F4" i="4"/>
  <c r="Q14" i="14" l="1"/>
  <c r="W14" i="14"/>
  <c r="S14" i="14"/>
  <c r="T14" i="14" s="1"/>
  <c r="N14" i="14"/>
  <c r="K14" i="14"/>
  <c r="J35" i="4"/>
  <c r="I11" i="1"/>
  <c r="M11" i="1"/>
  <c r="E11" i="1"/>
  <c r="H11" i="1"/>
  <c r="L11" i="1"/>
  <c r="F11" i="1"/>
  <c r="N11" i="1"/>
  <c r="D11" i="1"/>
  <c r="G11" i="1"/>
  <c r="K11" i="1"/>
  <c r="Z14" i="14"/>
  <c r="F5" i="4"/>
  <c r="F2" i="9" l="1"/>
  <c r="E2" i="9"/>
  <c r="D2" i="9"/>
  <c r="C2" i="9"/>
  <c r="BC1" i="19"/>
  <c r="AP1" i="19"/>
  <c r="AC1" i="19"/>
  <c r="P1" i="19"/>
  <c r="G2" i="18"/>
  <c r="K2" i="18" s="1"/>
  <c r="F2" i="18"/>
  <c r="E2" i="18"/>
  <c r="D2" i="18"/>
  <c r="F17" i="4"/>
  <c r="H17" i="4"/>
  <c r="J17" i="4"/>
  <c r="F18" i="4"/>
  <c r="H18" i="4"/>
  <c r="J18" i="4"/>
  <c r="F19" i="4"/>
  <c r="H19" i="4"/>
  <c r="J19" i="4"/>
  <c r="F20" i="4"/>
  <c r="H20" i="4"/>
  <c r="J20" i="4"/>
  <c r="F21" i="4"/>
  <c r="H21" i="4"/>
  <c r="J21" i="4"/>
  <c r="E1" i="4"/>
  <c r="I1" i="4"/>
  <c r="G1" i="4"/>
  <c r="C1" i="4"/>
  <c r="BC1" i="3"/>
  <c r="AP1" i="3"/>
  <c r="AC1" i="3"/>
  <c r="P1" i="3"/>
  <c r="BC1" i="1"/>
  <c r="AP1" i="1"/>
  <c r="AC1" i="1"/>
  <c r="P1" i="1"/>
  <c r="U1" i="14"/>
  <c r="O1" i="14"/>
  <c r="I1" i="14"/>
  <c r="D1" i="14"/>
  <c r="AS26" i="2"/>
  <c r="AT26" i="2"/>
  <c r="AU26" i="2"/>
  <c r="AV26" i="2"/>
  <c r="AW26" i="2"/>
  <c r="AX26" i="2"/>
  <c r="AY26" i="2"/>
  <c r="AZ26" i="2"/>
  <c r="BA26" i="2"/>
  <c r="BB26" i="2"/>
  <c r="BC26" i="2"/>
  <c r="BD26" i="2"/>
  <c r="AS27" i="2"/>
  <c r="AT27" i="2"/>
  <c r="AU27" i="2"/>
  <c r="AV27" i="2"/>
  <c r="AW27" i="2"/>
  <c r="AX27" i="2"/>
  <c r="AY27" i="2"/>
  <c r="AZ27" i="2"/>
  <c r="BA27" i="2"/>
  <c r="BB27" i="2"/>
  <c r="BC27" i="2"/>
  <c r="BD27" i="2"/>
  <c r="AS28" i="2"/>
  <c r="AT28" i="2"/>
  <c r="AU28" i="2"/>
  <c r="AV28" i="2"/>
  <c r="AW28" i="2"/>
  <c r="AX28" i="2"/>
  <c r="AY28" i="2"/>
  <c r="AZ28" i="2"/>
  <c r="BA28" i="2"/>
  <c r="BB28" i="2"/>
  <c r="BC28" i="2"/>
  <c r="BD28" i="2"/>
  <c r="AS29" i="2"/>
  <c r="AT29" i="2"/>
  <c r="AU29" i="2"/>
  <c r="AV29" i="2"/>
  <c r="AW29" i="2"/>
  <c r="AX29" i="2"/>
  <c r="AY29" i="2"/>
  <c r="AZ29" i="2"/>
  <c r="BA29" i="2"/>
  <c r="BB29" i="2"/>
  <c r="BC29" i="2"/>
  <c r="BD29" i="2"/>
  <c r="AS30" i="2"/>
  <c r="AT30" i="2"/>
  <c r="AU30" i="2"/>
  <c r="AV30" i="2"/>
  <c r="AW30" i="2"/>
  <c r="AX30" i="2"/>
  <c r="AY30" i="2"/>
  <c r="AZ30" i="2"/>
  <c r="BA30" i="2"/>
  <c r="BB30" i="2"/>
  <c r="BC30" i="2"/>
  <c r="BD30" i="2"/>
  <c r="AS31" i="2"/>
  <c r="AT31" i="2"/>
  <c r="AU31" i="2"/>
  <c r="AV31" i="2"/>
  <c r="AW31" i="2"/>
  <c r="AX31" i="2"/>
  <c r="AY31" i="2"/>
  <c r="AZ31" i="2"/>
  <c r="BA31" i="2"/>
  <c r="BB31" i="2"/>
  <c r="BC31" i="2"/>
  <c r="BD31" i="2"/>
  <c r="AS32" i="2"/>
  <c r="AT32" i="2"/>
  <c r="AU32" i="2"/>
  <c r="AV32" i="2"/>
  <c r="AW32" i="2"/>
  <c r="AX32" i="2"/>
  <c r="AY32" i="2"/>
  <c r="AZ32" i="2"/>
  <c r="BA32" i="2"/>
  <c r="BB32" i="2"/>
  <c r="BC32" i="2"/>
  <c r="BD32" i="2"/>
  <c r="AS33" i="2"/>
  <c r="AT33" i="2"/>
  <c r="AU33" i="2"/>
  <c r="AV33" i="2"/>
  <c r="AW33" i="2"/>
  <c r="AX33" i="2"/>
  <c r="AY33" i="2"/>
  <c r="AZ33" i="2"/>
  <c r="BA33" i="2"/>
  <c r="BB33" i="2"/>
  <c r="BC33" i="2"/>
  <c r="BD33" i="2"/>
  <c r="AS34" i="2"/>
  <c r="AT34" i="2"/>
  <c r="AU34" i="2"/>
  <c r="AV34" i="2"/>
  <c r="AW34" i="2"/>
  <c r="AX34" i="2"/>
  <c r="AY34" i="2"/>
  <c r="AZ34" i="2"/>
  <c r="BA34" i="2"/>
  <c r="BB34" i="2"/>
  <c r="BC34" i="2"/>
  <c r="BD34" i="2"/>
  <c r="AS35" i="2"/>
  <c r="AT35" i="2"/>
  <c r="AU35" i="2"/>
  <c r="AV35" i="2"/>
  <c r="AW35" i="2"/>
  <c r="AX35" i="2"/>
  <c r="AY35" i="2"/>
  <c r="AZ35" i="2"/>
  <c r="BA35" i="2"/>
  <c r="BB35" i="2"/>
  <c r="BC35" i="2"/>
  <c r="BD35" i="2"/>
  <c r="AS36" i="2"/>
  <c r="AT36" i="2"/>
  <c r="AU36" i="2"/>
  <c r="AV36" i="2"/>
  <c r="AW36" i="2"/>
  <c r="AX36" i="2"/>
  <c r="AY36" i="2"/>
  <c r="AZ36" i="2"/>
  <c r="BA36" i="2"/>
  <c r="BB36" i="2"/>
  <c r="BC36" i="2"/>
  <c r="BD36" i="2"/>
  <c r="AS37" i="2"/>
  <c r="AT37" i="2"/>
  <c r="AU37" i="2"/>
  <c r="AV37" i="2"/>
  <c r="AW37" i="2"/>
  <c r="AX37" i="2"/>
  <c r="AY37" i="2"/>
  <c r="AZ37" i="2"/>
  <c r="BA37" i="2"/>
  <c r="BB37" i="2"/>
  <c r="BC37" i="2"/>
  <c r="BD37" i="2"/>
  <c r="AS38" i="2"/>
  <c r="AT38" i="2"/>
  <c r="AU38" i="2"/>
  <c r="AV38" i="2"/>
  <c r="AW38" i="2"/>
  <c r="AX38" i="2"/>
  <c r="AY38" i="2"/>
  <c r="AZ38" i="2"/>
  <c r="BA38" i="2"/>
  <c r="BB38" i="2"/>
  <c r="BC38" i="2"/>
  <c r="BD38" i="2"/>
  <c r="AS39" i="2"/>
  <c r="AT39" i="2"/>
  <c r="AU39" i="2"/>
  <c r="AV39" i="2"/>
  <c r="AW39" i="2"/>
  <c r="AX39" i="2"/>
  <c r="AY39" i="2"/>
  <c r="AZ39" i="2"/>
  <c r="BA39" i="2"/>
  <c r="BB39" i="2"/>
  <c r="BC39" i="2"/>
  <c r="BD39" i="2"/>
  <c r="AS40" i="2"/>
  <c r="AT40" i="2"/>
  <c r="AU40" i="2"/>
  <c r="AV40" i="2"/>
  <c r="AW40" i="2"/>
  <c r="AX40" i="2"/>
  <c r="AY40" i="2"/>
  <c r="AZ40" i="2"/>
  <c r="BA40" i="2"/>
  <c r="BB40" i="2"/>
  <c r="BC40" i="2"/>
  <c r="BD40" i="2"/>
  <c r="AS41" i="2"/>
  <c r="AT41" i="2"/>
  <c r="AU41" i="2"/>
  <c r="AV41" i="2"/>
  <c r="AW41" i="2"/>
  <c r="AX41" i="2"/>
  <c r="AY41" i="2"/>
  <c r="AZ41" i="2"/>
  <c r="BA41" i="2"/>
  <c r="BB41" i="2"/>
  <c r="BC41" i="2"/>
  <c r="BD41" i="2"/>
  <c r="AS42" i="2"/>
  <c r="AT42" i="2"/>
  <c r="AU42" i="2"/>
  <c r="AV42" i="2"/>
  <c r="AW42" i="2"/>
  <c r="AX42" i="2"/>
  <c r="AY42" i="2"/>
  <c r="AZ42" i="2"/>
  <c r="BA42" i="2"/>
  <c r="BB42" i="2"/>
  <c r="BC42" i="2"/>
  <c r="BD42" i="2"/>
  <c r="AS43" i="2"/>
  <c r="AT43" i="2"/>
  <c r="AU43" i="2"/>
  <c r="AV43" i="2"/>
  <c r="AW43" i="2"/>
  <c r="AX43" i="2"/>
  <c r="AY43" i="2"/>
  <c r="AZ43" i="2"/>
  <c r="BA43" i="2"/>
  <c r="BB43" i="2"/>
  <c r="BC43" i="2"/>
  <c r="BD43" i="2"/>
  <c r="AS44" i="2"/>
  <c r="AT44" i="2"/>
  <c r="AU44" i="2"/>
  <c r="AV44" i="2"/>
  <c r="AW44" i="2"/>
  <c r="AX44" i="2"/>
  <c r="AY44" i="2"/>
  <c r="AZ44" i="2"/>
  <c r="BA44" i="2"/>
  <c r="BB44" i="2"/>
  <c r="BC44" i="2"/>
  <c r="BD44" i="2"/>
  <c r="AT25" i="2"/>
  <c r="AU25" i="2"/>
  <c r="AV25" i="2"/>
  <c r="AW25" i="2"/>
  <c r="AX25" i="2"/>
  <c r="AY25" i="2"/>
  <c r="AZ25" i="2"/>
  <c r="AZ45" i="2" s="1"/>
  <c r="BA25" i="2"/>
  <c r="BB25" i="2"/>
  <c r="BC25" i="2"/>
  <c r="BD25" i="2"/>
  <c r="AS25" i="2"/>
  <c r="AF26" i="2"/>
  <c r="AG26" i="2"/>
  <c r="AH26" i="2"/>
  <c r="AI26" i="2"/>
  <c r="AJ26" i="2"/>
  <c r="AK26" i="2"/>
  <c r="AL26" i="2"/>
  <c r="AM26" i="2"/>
  <c r="AN26" i="2"/>
  <c r="AO26" i="2"/>
  <c r="AP26" i="2"/>
  <c r="AQ26" i="2"/>
  <c r="AF27" i="2"/>
  <c r="AG27" i="2"/>
  <c r="AH27" i="2"/>
  <c r="AI27" i="2"/>
  <c r="AJ27" i="2"/>
  <c r="AK27" i="2"/>
  <c r="AL27" i="2"/>
  <c r="AM27" i="2"/>
  <c r="AN27" i="2"/>
  <c r="AO27" i="2"/>
  <c r="AP27" i="2"/>
  <c r="AQ27" i="2"/>
  <c r="AF28" i="2"/>
  <c r="AG28" i="2"/>
  <c r="AH28" i="2"/>
  <c r="AI28" i="2"/>
  <c r="AJ28" i="2"/>
  <c r="AK28" i="2"/>
  <c r="AL28" i="2"/>
  <c r="AM28" i="2"/>
  <c r="AN28" i="2"/>
  <c r="AO28" i="2"/>
  <c r="AP28" i="2"/>
  <c r="AQ28" i="2"/>
  <c r="AF29" i="2"/>
  <c r="AG29" i="2"/>
  <c r="AH29" i="2"/>
  <c r="AI29" i="2"/>
  <c r="AJ29" i="2"/>
  <c r="AK29" i="2"/>
  <c r="AL29" i="2"/>
  <c r="AM29" i="2"/>
  <c r="AN29" i="2"/>
  <c r="AO29" i="2"/>
  <c r="AP29" i="2"/>
  <c r="AQ29" i="2"/>
  <c r="AF30" i="2"/>
  <c r="AG30" i="2"/>
  <c r="AH30" i="2"/>
  <c r="AI30" i="2"/>
  <c r="AJ30" i="2"/>
  <c r="AK30" i="2"/>
  <c r="AL30" i="2"/>
  <c r="AM30" i="2"/>
  <c r="AN30" i="2"/>
  <c r="AO30" i="2"/>
  <c r="AP30" i="2"/>
  <c r="AQ30" i="2"/>
  <c r="AF31" i="2"/>
  <c r="AG31" i="2"/>
  <c r="AH31" i="2"/>
  <c r="AI31" i="2"/>
  <c r="AJ31" i="2"/>
  <c r="AK31" i="2"/>
  <c r="AL31" i="2"/>
  <c r="AM31" i="2"/>
  <c r="AN31" i="2"/>
  <c r="AO31" i="2"/>
  <c r="AP31" i="2"/>
  <c r="AQ31" i="2"/>
  <c r="AF32" i="2"/>
  <c r="AG32" i="2"/>
  <c r="AH32" i="2"/>
  <c r="AI32" i="2"/>
  <c r="AJ32" i="2"/>
  <c r="AK32" i="2"/>
  <c r="AL32" i="2"/>
  <c r="AM32" i="2"/>
  <c r="AN32" i="2"/>
  <c r="AO32" i="2"/>
  <c r="AP32" i="2"/>
  <c r="AQ32" i="2"/>
  <c r="AF33" i="2"/>
  <c r="AG33" i="2"/>
  <c r="AH33" i="2"/>
  <c r="AI33" i="2"/>
  <c r="AJ33" i="2"/>
  <c r="AK33" i="2"/>
  <c r="AL33" i="2"/>
  <c r="AM33" i="2"/>
  <c r="AN33" i="2"/>
  <c r="AO33" i="2"/>
  <c r="AP33" i="2"/>
  <c r="AQ33" i="2"/>
  <c r="AF34" i="2"/>
  <c r="AG34" i="2"/>
  <c r="AH34" i="2"/>
  <c r="AI34" i="2"/>
  <c r="AJ34" i="2"/>
  <c r="AK34" i="2"/>
  <c r="AL34" i="2"/>
  <c r="AM34" i="2"/>
  <c r="AN34" i="2"/>
  <c r="AO34" i="2"/>
  <c r="AP34" i="2"/>
  <c r="AQ34" i="2"/>
  <c r="AF35" i="2"/>
  <c r="AG35" i="2"/>
  <c r="AH35" i="2"/>
  <c r="AI35" i="2"/>
  <c r="AJ35" i="2"/>
  <c r="AK35" i="2"/>
  <c r="AL35" i="2"/>
  <c r="AM35" i="2"/>
  <c r="AN35" i="2"/>
  <c r="AO35" i="2"/>
  <c r="AP35" i="2"/>
  <c r="AQ35" i="2"/>
  <c r="AF36" i="2"/>
  <c r="AG36" i="2"/>
  <c r="AH36" i="2"/>
  <c r="AI36" i="2"/>
  <c r="AJ36" i="2"/>
  <c r="AK36" i="2"/>
  <c r="AL36" i="2"/>
  <c r="AM36" i="2"/>
  <c r="AN36" i="2"/>
  <c r="AO36" i="2"/>
  <c r="AP36" i="2"/>
  <c r="AQ36" i="2"/>
  <c r="AF37" i="2"/>
  <c r="AG37" i="2"/>
  <c r="AH37" i="2"/>
  <c r="AI37" i="2"/>
  <c r="AJ37" i="2"/>
  <c r="AK37" i="2"/>
  <c r="AL37" i="2"/>
  <c r="AM37" i="2"/>
  <c r="AN37" i="2"/>
  <c r="AO37" i="2"/>
  <c r="AP37" i="2"/>
  <c r="AQ37" i="2"/>
  <c r="AF38" i="2"/>
  <c r="AG38" i="2"/>
  <c r="AH38" i="2"/>
  <c r="AI38" i="2"/>
  <c r="AJ38" i="2"/>
  <c r="AK38" i="2"/>
  <c r="AL38" i="2"/>
  <c r="AM38" i="2"/>
  <c r="AN38" i="2"/>
  <c r="AO38" i="2"/>
  <c r="AP38" i="2"/>
  <c r="AQ38" i="2"/>
  <c r="AF39" i="2"/>
  <c r="AG39" i="2"/>
  <c r="AH39" i="2"/>
  <c r="AI39" i="2"/>
  <c r="AJ39" i="2"/>
  <c r="AK39" i="2"/>
  <c r="AL39" i="2"/>
  <c r="AM39" i="2"/>
  <c r="AN39" i="2"/>
  <c r="AO39" i="2"/>
  <c r="AP39" i="2"/>
  <c r="AQ39" i="2"/>
  <c r="AF40" i="2"/>
  <c r="AG40" i="2"/>
  <c r="AH40" i="2"/>
  <c r="AI40" i="2"/>
  <c r="AJ40" i="2"/>
  <c r="AK40" i="2"/>
  <c r="AL40" i="2"/>
  <c r="AM40" i="2"/>
  <c r="AN40" i="2"/>
  <c r="AO40" i="2"/>
  <c r="AP40" i="2"/>
  <c r="AQ40" i="2"/>
  <c r="AF41" i="2"/>
  <c r="AG41" i="2"/>
  <c r="AH41" i="2"/>
  <c r="AI41" i="2"/>
  <c r="AJ41" i="2"/>
  <c r="AK41" i="2"/>
  <c r="AL41" i="2"/>
  <c r="AM41" i="2"/>
  <c r="AN41" i="2"/>
  <c r="AO41" i="2"/>
  <c r="AP41" i="2"/>
  <c r="AQ41" i="2"/>
  <c r="AF42" i="2"/>
  <c r="AG42" i="2"/>
  <c r="AH42" i="2"/>
  <c r="AI42" i="2"/>
  <c r="AJ42" i="2"/>
  <c r="AK42" i="2"/>
  <c r="AL42" i="2"/>
  <c r="AM42" i="2"/>
  <c r="AN42" i="2"/>
  <c r="AO42" i="2"/>
  <c r="AP42" i="2"/>
  <c r="AQ42" i="2"/>
  <c r="AF43" i="2"/>
  <c r="AG43" i="2"/>
  <c r="AH43" i="2"/>
  <c r="AI43" i="2"/>
  <c r="AJ43" i="2"/>
  <c r="AK43" i="2"/>
  <c r="AL43" i="2"/>
  <c r="AM43" i="2"/>
  <c r="AN43" i="2"/>
  <c r="AO43" i="2"/>
  <c r="AP43" i="2"/>
  <c r="AQ43" i="2"/>
  <c r="AF44" i="2"/>
  <c r="AG44" i="2"/>
  <c r="AH44" i="2"/>
  <c r="AI44" i="2"/>
  <c r="AJ44" i="2"/>
  <c r="AK44" i="2"/>
  <c r="AL44" i="2"/>
  <c r="AM44" i="2"/>
  <c r="AN44" i="2"/>
  <c r="AO44" i="2"/>
  <c r="AP44" i="2"/>
  <c r="AQ44" i="2"/>
  <c r="AG25" i="2"/>
  <c r="AH25" i="2"/>
  <c r="AI25" i="2"/>
  <c r="AJ25" i="2"/>
  <c r="AK25" i="2"/>
  <c r="AK45" i="2" s="1"/>
  <c r="AL25" i="2"/>
  <c r="AM25" i="2"/>
  <c r="AN25" i="2"/>
  <c r="AO25" i="2"/>
  <c r="AP25" i="2"/>
  <c r="AQ25" i="2"/>
  <c r="AF25" i="2"/>
  <c r="T27" i="2"/>
  <c r="X27" i="2"/>
  <c r="AB27" i="2"/>
  <c r="T28" i="2"/>
  <c r="AB28" i="2"/>
  <c r="V30" i="2"/>
  <c r="AD30" i="2"/>
  <c r="V29" i="2"/>
  <c r="T25" i="2"/>
  <c r="V27" i="2"/>
  <c r="Z27" i="2"/>
  <c r="AD27" i="2"/>
  <c r="V28" i="2"/>
  <c r="X28" i="2"/>
  <c r="Z28" i="2"/>
  <c r="AD28" i="2"/>
  <c r="X29" i="2"/>
  <c r="Z29" i="2"/>
  <c r="X25" i="2"/>
  <c r="AB25" i="2"/>
  <c r="F25" i="2"/>
  <c r="AN45" i="2" l="1"/>
  <c r="AM45" i="2"/>
  <c r="BB45" i="2"/>
  <c r="AL45" i="2"/>
  <c r="BA45" i="2"/>
  <c r="AJ45" i="2"/>
  <c r="AX45" i="2"/>
  <c r="AF45" i="2"/>
  <c r="AQ45" i="2"/>
  <c r="AY45" i="2"/>
  <c r="AI45" i="2"/>
  <c r="AW45" i="2"/>
  <c r="AP45" i="2"/>
  <c r="AS45" i="2"/>
  <c r="AH45" i="2"/>
  <c r="AU45" i="2"/>
  <c r="AT45" i="2"/>
  <c r="AO45" i="2"/>
  <c r="BD45" i="2"/>
  <c r="AG45" i="2"/>
  <c r="AV45" i="2"/>
  <c r="BC45" i="2"/>
  <c r="S30" i="2"/>
  <c r="W30" i="2"/>
  <c r="AA30" i="2"/>
  <c r="U30" i="2"/>
  <c r="Y30" i="2"/>
  <c r="AC30" i="2"/>
  <c r="T30" i="2"/>
  <c r="Z30" i="2"/>
  <c r="AD29" i="2"/>
  <c r="S28" i="2"/>
  <c r="W28" i="2"/>
  <c r="AA28" i="2"/>
  <c r="U28" i="2"/>
  <c r="Y28" i="2"/>
  <c r="AC28" i="2"/>
  <c r="AB30" i="2"/>
  <c r="S29" i="2"/>
  <c r="W29" i="2"/>
  <c r="AA29" i="2"/>
  <c r="U29" i="2"/>
  <c r="Y29" i="2"/>
  <c r="AC29" i="2"/>
  <c r="X30" i="2"/>
  <c r="AB29" i="2"/>
  <c r="T29" i="2"/>
  <c r="S27" i="2"/>
  <c r="W27" i="2"/>
  <c r="AA27" i="2"/>
  <c r="U27" i="2"/>
  <c r="Y27" i="2"/>
  <c r="AC27" i="2"/>
  <c r="AB26" i="2"/>
  <c r="X26" i="2"/>
  <c r="T26" i="2"/>
  <c r="Y26" i="2"/>
  <c r="AA26" i="2"/>
  <c r="W26" i="2"/>
  <c r="S26" i="2"/>
  <c r="AC26" i="2"/>
  <c r="U26" i="2"/>
  <c r="AD26" i="2"/>
  <c r="Z26" i="2"/>
  <c r="V26" i="2"/>
  <c r="S25" i="2"/>
  <c r="AA25" i="2"/>
  <c r="W25" i="2"/>
  <c r="AD25" i="2"/>
  <c r="Z25" i="2"/>
  <c r="V25" i="2"/>
  <c r="AC25" i="2"/>
  <c r="Y25" i="2"/>
  <c r="U25" i="2"/>
  <c r="S31" i="2" l="1"/>
  <c r="W31" i="2"/>
  <c r="AA31" i="2"/>
  <c r="U31" i="2"/>
  <c r="Y31" i="2"/>
  <c r="AC31" i="2"/>
  <c r="T31" i="2"/>
  <c r="AB31" i="2"/>
  <c r="Z31" i="2"/>
  <c r="V31" i="2"/>
  <c r="AD31" i="2"/>
  <c r="X31" i="2"/>
  <c r="S32" i="2" l="1"/>
  <c r="W32" i="2"/>
  <c r="AA32" i="2"/>
  <c r="U32" i="2"/>
  <c r="Y32" i="2"/>
  <c r="AC32" i="2"/>
  <c r="X32" i="2"/>
  <c r="T32" i="2"/>
  <c r="AD32" i="2"/>
  <c r="Z32" i="2"/>
  <c r="AB32" i="2"/>
  <c r="V32" i="2"/>
  <c r="S33" i="2" l="1"/>
  <c r="W33" i="2"/>
  <c r="AA33" i="2"/>
  <c r="U33" i="2"/>
  <c r="Y33" i="2"/>
  <c r="AC33" i="2"/>
  <c r="T33" i="2"/>
  <c r="AB33" i="2"/>
  <c r="X33" i="2"/>
  <c r="V33" i="2"/>
  <c r="AD33" i="2"/>
  <c r="Z33" i="2"/>
  <c r="S34" i="2" l="1"/>
  <c r="W34" i="2"/>
  <c r="AA34" i="2"/>
  <c r="U34" i="2"/>
  <c r="Y34" i="2"/>
  <c r="AC34" i="2"/>
  <c r="X34" i="2"/>
  <c r="AB34" i="2"/>
  <c r="V34" i="2"/>
  <c r="Z34" i="2"/>
  <c r="T34" i="2"/>
  <c r="AD34" i="2"/>
  <c r="S35" i="2" l="1"/>
  <c r="W35" i="2"/>
  <c r="AA35" i="2"/>
  <c r="U35" i="2"/>
  <c r="Y35" i="2"/>
  <c r="AC35" i="2"/>
  <c r="T35" i="2"/>
  <c r="AB35" i="2"/>
  <c r="Z35" i="2"/>
  <c r="V35" i="2"/>
  <c r="AD35" i="2"/>
  <c r="X35" i="2"/>
  <c r="S36" i="2" l="1"/>
  <c r="W36" i="2"/>
  <c r="AA36" i="2"/>
  <c r="U36" i="2"/>
  <c r="Y36" i="2"/>
  <c r="AC36" i="2"/>
  <c r="X36" i="2"/>
  <c r="AB36" i="2"/>
  <c r="AD36" i="2"/>
  <c r="Z36" i="2"/>
  <c r="T36" i="2"/>
  <c r="V36" i="2"/>
  <c r="S37" i="2" l="1"/>
  <c r="W37" i="2"/>
  <c r="AA37" i="2"/>
  <c r="U37" i="2"/>
  <c r="Y37" i="2"/>
  <c r="AC37" i="2"/>
  <c r="T37" i="2"/>
  <c r="AB37" i="2"/>
  <c r="V37" i="2"/>
  <c r="AD37" i="2"/>
  <c r="X37" i="2"/>
  <c r="Z37" i="2"/>
  <c r="S38" i="2" l="1"/>
  <c r="W38" i="2"/>
  <c r="AA38" i="2"/>
  <c r="U38" i="2"/>
  <c r="Y38" i="2"/>
  <c r="AC38" i="2"/>
  <c r="X38" i="2"/>
  <c r="T38" i="2"/>
  <c r="AD38" i="2"/>
  <c r="Z38" i="2"/>
  <c r="AB38" i="2"/>
  <c r="V38" i="2"/>
  <c r="S39" i="2" l="1"/>
  <c r="W39" i="2"/>
  <c r="AA39" i="2"/>
  <c r="U39" i="2"/>
  <c r="Y39" i="2"/>
  <c r="AC39" i="2"/>
  <c r="T39" i="2"/>
  <c r="AB39" i="2"/>
  <c r="X39" i="2"/>
  <c r="V39" i="2"/>
  <c r="AD39" i="2"/>
  <c r="Z39" i="2"/>
  <c r="S40" i="2" l="1"/>
  <c r="W40" i="2"/>
  <c r="AA40" i="2"/>
  <c r="U40" i="2"/>
  <c r="Y40" i="2"/>
  <c r="AC40" i="2"/>
  <c r="X40" i="2"/>
  <c r="AB40" i="2"/>
  <c r="AD40" i="2"/>
  <c r="Z40" i="2"/>
  <c r="T40" i="2"/>
  <c r="V40" i="2"/>
  <c r="S41" i="2" l="1"/>
  <c r="W41" i="2"/>
  <c r="AA41" i="2"/>
  <c r="U41" i="2"/>
  <c r="Y41" i="2"/>
  <c r="AC41" i="2"/>
  <c r="T41" i="2"/>
  <c r="AB41" i="2"/>
  <c r="V41" i="2"/>
  <c r="AD41" i="2"/>
  <c r="X41" i="2"/>
  <c r="Z41" i="2"/>
  <c r="S42" i="2" l="1"/>
  <c r="W42" i="2"/>
  <c r="AA42" i="2"/>
  <c r="U42" i="2"/>
  <c r="Y42" i="2"/>
  <c r="AC42" i="2"/>
  <c r="X42" i="2"/>
  <c r="T42" i="2"/>
  <c r="AB42" i="2"/>
  <c r="V42" i="2"/>
  <c r="AD42" i="2"/>
  <c r="Z42" i="2"/>
  <c r="S44" i="2" l="1"/>
  <c r="W44" i="2"/>
  <c r="AA44" i="2"/>
  <c r="U44" i="2"/>
  <c r="Y44" i="2"/>
  <c r="AC44" i="2"/>
  <c r="X44" i="2"/>
  <c r="T44" i="2"/>
  <c r="AB44" i="2"/>
  <c r="V44" i="2"/>
  <c r="Z44" i="2"/>
  <c r="AD44" i="2"/>
  <c r="S43" i="2"/>
  <c r="S45" i="2" s="1"/>
  <c r="W43" i="2"/>
  <c r="W45" i="2" s="1"/>
  <c r="AA43" i="2"/>
  <c r="U43" i="2"/>
  <c r="Y43" i="2"/>
  <c r="AC43" i="2"/>
  <c r="T43" i="2"/>
  <c r="AB43" i="2"/>
  <c r="V43" i="2"/>
  <c r="AD43" i="2"/>
  <c r="X43" i="2"/>
  <c r="X45" i="2" s="1"/>
  <c r="Z43" i="2"/>
  <c r="Z45" i="2" l="1"/>
  <c r="AD45" i="2"/>
  <c r="AB45" i="2"/>
  <c r="AC45" i="2"/>
  <c r="U45" i="2"/>
  <c r="V45" i="2"/>
  <c r="T45" i="2"/>
  <c r="Y45" i="2"/>
  <c r="AA45" i="2"/>
  <c r="BE1" i="2"/>
  <c r="AR1" i="2"/>
  <c r="AE1" i="2"/>
  <c r="R1" i="2"/>
  <c r="B2" i="2"/>
  <c r="C2" i="2" s="1"/>
  <c r="D2" i="2" s="1"/>
  <c r="E2" i="2" s="1"/>
  <c r="E13" i="19" l="1"/>
  <c r="F13" i="19"/>
  <c r="G13" i="19"/>
  <c r="H13" i="19"/>
  <c r="I13" i="19"/>
  <c r="J13" i="19"/>
  <c r="K13" i="19"/>
  <c r="L13" i="19"/>
  <c r="M13" i="19"/>
  <c r="N13" i="19"/>
  <c r="O13" i="19"/>
  <c r="Q13" i="19"/>
  <c r="R13" i="19"/>
  <c r="S13" i="19"/>
  <c r="T13" i="19"/>
  <c r="U13" i="19"/>
  <c r="V13" i="19"/>
  <c r="W13" i="19"/>
  <c r="X13" i="19"/>
  <c r="Y13" i="19"/>
  <c r="Z13" i="19"/>
  <c r="AA13" i="19"/>
  <c r="AB13" i="19"/>
  <c r="AD13" i="19"/>
  <c r="AE13" i="19"/>
  <c r="AF13" i="19"/>
  <c r="AG13" i="19"/>
  <c r="AH13" i="19"/>
  <c r="AI13" i="19"/>
  <c r="AJ13" i="19"/>
  <c r="AK13" i="19"/>
  <c r="AL13" i="19"/>
  <c r="AM13" i="19"/>
  <c r="AN13" i="19"/>
  <c r="AO13" i="19"/>
  <c r="AQ13" i="19"/>
  <c r="AR13" i="19"/>
  <c r="AS13" i="19"/>
  <c r="AT13" i="19"/>
  <c r="AU13" i="19"/>
  <c r="AV13" i="19"/>
  <c r="AW13" i="19"/>
  <c r="AX13" i="19"/>
  <c r="AY13" i="19"/>
  <c r="AZ13" i="19"/>
  <c r="BA13" i="19"/>
  <c r="BB13" i="19"/>
  <c r="D13" i="19"/>
  <c r="P5" i="19"/>
  <c r="AC5" i="19"/>
  <c r="AP5" i="19"/>
  <c r="BC5" i="19"/>
  <c r="P6" i="19"/>
  <c r="AC6" i="19"/>
  <c r="AP6" i="19"/>
  <c r="BC6" i="19"/>
  <c r="P7" i="19"/>
  <c r="AC7" i="19"/>
  <c r="AP7" i="19"/>
  <c r="BC7" i="19"/>
  <c r="P8" i="19"/>
  <c r="AC8" i="19"/>
  <c r="AP8" i="19"/>
  <c r="BC8" i="19"/>
  <c r="P9" i="19"/>
  <c r="AC9" i="19"/>
  <c r="AP9" i="19"/>
  <c r="BC9" i="19"/>
  <c r="P10" i="19"/>
  <c r="AC10" i="19"/>
  <c r="AP10" i="19"/>
  <c r="BC10" i="19"/>
  <c r="P11" i="19"/>
  <c r="AC11" i="19"/>
  <c r="AP11" i="19"/>
  <c r="BC11" i="19"/>
  <c r="P12" i="19"/>
  <c r="AC12" i="19"/>
  <c r="AP12" i="19"/>
  <c r="BC12" i="19"/>
  <c r="BC4" i="19"/>
  <c r="AP4" i="19"/>
  <c r="AC4" i="19"/>
  <c r="P4" i="19"/>
  <c r="BC3" i="19"/>
  <c r="AP3" i="19"/>
  <c r="AP13" i="19" s="1"/>
  <c r="AC3" i="19"/>
  <c r="AC13" i="19" s="1"/>
  <c r="P3" i="19"/>
  <c r="P13" i="19" s="1"/>
  <c r="O1" i="19"/>
  <c r="N1" i="19"/>
  <c r="M1" i="19"/>
  <c r="L1" i="19"/>
  <c r="K1" i="19"/>
  <c r="J1" i="19"/>
  <c r="I1" i="19"/>
  <c r="H1" i="19"/>
  <c r="G1" i="19"/>
  <c r="F1" i="19"/>
  <c r="E1" i="19"/>
  <c r="D1" i="19"/>
  <c r="BC13" i="19" l="1"/>
  <c r="E21" i="3"/>
  <c r="F21" i="3"/>
  <c r="G21" i="3"/>
  <c r="H21" i="3"/>
  <c r="I21" i="3"/>
  <c r="J21" i="3"/>
  <c r="K21" i="3"/>
  <c r="L21" i="3"/>
  <c r="M21" i="3"/>
  <c r="N21" i="3"/>
  <c r="O21" i="3"/>
  <c r="E33" i="3"/>
  <c r="F33" i="3"/>
  <c r="I33" i="3"/>
  <c r="J33" i="3"/>
  <c r="K33" i="3"/>
  <c r="L33" i="3"/>
  <c r="M33" i="3"/>
  <c r="N33" i="3"/>
  <c r="O33" i="3"/>
  <c r="E34" i="3"/>
  <c r="I34" i="3"/>
  <c r="J34" i="3"/>
  <c r="K34" i="3"/>
  <c r="L34" i="3"/>
  <c r="M34" i="3"/>
  <c r="N34" i="3"/>
  <c r="O34" i="3"/>
  <c r="E36" i="3"/>
  <c r="F36" i="3"/>
  <c r="G36" i="3"/>
  <c r="H36" i="3"/>
  <c r="I36" i="3"/>
  <c r="J36" i="3"/>
  <c r="K36" i="3"/>
  <c r="L36" i="3"/>
  <c r="M36" i="3"/>
  <c r="N36" i="3"/>
  <c r="O36" i="3"/>
  <c r="E44" i="3"/>
  <c r="F44" i="3"/>
  <c r="G44" i="3"/>
  <c r="H44" i="3"/>
  <c r="I44" i="3"/>
  <c r="J44" i="3"/>
  <c r="K44" i="3"/>
  <c r="L44" i="3"/>
  <c r="M44" i="3"/>
  <c r="N44" i="3"/>
  <c r="O44" i="3"/>
  <c r="A12" i="6" l="1"/>
  <c r="H16" i="6" s="1"/>
  <c r="J15" i="6"/>
  <c r="H7" i="3"/>
  <c r="B11" i="6"/>
  <c r="A11" i="6"/>
  <c r="D3" i="3"/>
  <c r="N3" i="3"/>
  <c r="J3" i="3"/>
  <c r="F3" i="3"/>
  <c r="G7" i="3"/>
  <c r="F7" i="3"/>
  <c r="M3" i="3"/>
  <c r="J7" i="3"/>
  <c r="D7" i="3"/>
  <c r="E3" i="3"/>
  <c r="L3" i="3"/>
  <c r="H3" i="3"/>
  <c r="M7" i="3"/>
  <c r="I7" i="3"/>
  <c r="E7" i="3"/>
  <c r="O7" i="3"/>
  <c r="K7" i="3"/>
  <c r="I3" i="3"/>
  <c r="N7" i="3"/>
  <c r="O3" i="3"/>
  <c r="K3" i="3"/>
  <c r="G3" i="3"/>
  <c r="L7" i="3"/>
  <c r="C18" i="6"/>
  <c r="E18" i="6"/>
  <c r="C9" i="6"/>
  <c r="D9" i="6"/>
  <c r="E9" i="6"/>
  <c r="C11" i="6"/>
  <c r="D11" i="6"/>
  <c r="E11" i="6"/>
  <c r="C12" i="6"/>
  <c r="D12" i="6"/>
  <c r="E12" i="6"/>
  <c r="G49" i="3" l="1"/>
  <c r="K50" i="3"/>
  <c r="H49" i="3"/>
  <c r="L50" i="3"/>
  <c r="I49" i="3"/>
  <c r="M50" i="3"/>
  <c r="J48" i="3"/>
  <c r="D48" i="3"/>
  <c r="M48" i="3"/>
  <c r="D50" i="3"/>
  <c r="O48" i="3"/>
  <c r="F48" i="3"/>
  <c r="J49" i="3"/>
  <c r="N50" i="3"/>
  <c r="H48" i="3"/>
  <c r="I48" i="3"/>
  <c r="O49" i="3"/>
  <c r="D49" i="3"/>
  <c r="N48" i="3"/>
  <c r="I50" i="3"/>
  <c r="G48" i="3"/>
  <c r="K49" i="3"/>
  <c r="O50" i="3"/>
  <c r="L49" i="3"/>
  <c r="M49" i="3"/>
  <c r="E50" i="3"/>
  <c r="K48" i="3"/>
  <c r="F50" i="3"/>
  <c r="G50" i="3"/>
  <c r="J50" i="3"/>
  <c r="E48" i="3"/>
  <c r="H50" i="3"/>
  <c r="F49" i="3"/>
  <c r="E49" i="3"/>
  <c r="N49" i="3"/>
  <c r="L48" i="3"/>
  <c r="AT48" i="3"/>
  <c r="AW49" i="3"/>
  <c r="AZ50" i="3"/>
  <c r="AJ47" i="3"/>
  <c r="AM48" i="3"/>
  <c r="AE50" i="3"/>
  <c r="R49" i="3"/>
  <c r="U50" i="3"/>
  <c r="AR47" i="3"/>
  <c r="AU48" i="3"/>
  <c r="AX49" i="3"/>
  <c r="BA50" i="3"/>
  <c r="AK47" i="3"/>
  <c r="AN48" i="3"/>
  <c r="AF50" i="3"/>
  <c r="S49" i="3"/>
  <c r="V50" i="3"/>
  <c r="AS47" i="3"/>
  <c r="AV48" i="3"/>
  <c r="AY49" i="3"/>
  <c r="BB50" i="3"/>
  <c r="AL47" i="3"/>
  <c r="AO48" i="3"/>
  <c r="AG50" i="3"/>
  <c r="T49" i="3"/>
  <c r="W50" i="3"/>
  <c r="AA50" i="3"/>
  <c r="BA48" i="3"/>
  <c r="AF48" i="3"/>
  <c r="V48" i="3"/>
  <c r="AY47" i="3"/>
  <c r="W48" i="3"/>
  <c r="Q48" i="3"/>
  <c r="AC48" i="3" s="1"/>
  <c r="AU50" i="3"/>
  <c r="AE47" i="3"/>
  <c r="AN50" i="3"/>
  <c r="Q49" i="3"/>
  <c r="BA47" i="3"/>
  <c r="AF47" i="3"/>
  <c r="AO50" i="3"/>
  <c r="AB49" i="3"/>
  <c r="AW50" i="3"/>
  <c r="R50" i="3"/>
  <c r="AR48" i="3"/>
  <c r="AX50" i="3"/>
  <c r="AN49" i="3"/>
  <c r="AA48" i="3"/>
  <c r="AV49" i="3"/>
  <c r="AD50" i="3"/>
  <c r="AT47" i="3"/>
  <c r="AW48" i="3"/>
  <c r="AZ49" i="3"/>
  <c r="AQ48" i="3"/>
  <c r="AM47" i="3"/>
  <c r="AE49" i="3"/>
  <c r="AH50" i="3"/>
  <c r="R48" i="3"/>
  <c r="U49" i="3"/>
  <c r="X50" i="3"/>
  <c r="X49" i="3"/>
  <c r="AX47" i="3"/>
  <c r="AL50" i="3"/>
  <c r="Y49" i="3"/>
  <c r="AT50" i="3"/>
  <c r="AG48" i="3"/>
  <c r="Z49" i="3"/>
  <c r="AZ47" i="3"/>
  <c r="AH48" i="3"/>
  <c r="X48" i="3"/>
  <c r="AV50" i="3"/>
  <c r="Q50" i="3"/>
  <c r="BB47" i="3"/>
  <c r="AG47" i="3"/>
  <c r="Z48" i="3"/>
  <c r="AK48" i="3"/>
  <c r="AD49" i="3"/>
  <c r="AS48" i="3"/>
  <c r="AI47" i="3"/>
  <c r="AL48" i="3"/>
  <c r="T50" i="3"/>
  <c r="AU47" i="3"/>
  <c r="AX48" i="3"/>
  <c r="BA49" i="3"/>
  <c r="AQ49" i="3"/>
  <c r="AN47" i="3"/>
  <c r="AF49" i="3"/>
  <c r="AI50" i="3"/>
  <c r="S48" i="3"/>
  <c r="V49" i="3"/>
  <c r="Y50" i="3"/>
  <c r="U48" i="3"/>
  <c r="AS50" i="3"/>
  <c r="AI49" i="3"/>
  <c r="AB50" i="3"/>
  <c r="BB48" i="3"/>
  <c r="AM50" i="3"/>
  <c r="AR49" i="3"/>
  <c r="AK49" i="3"/>
  <c r="AA49" i="3"/>
  <c r="AS49" i="3"/>
  <c r="Y48" i="3"/>
  <c r="AT49" i="3"/>
  <c r="AJ48" i="3"/>
  <c r="AD48" i="3"/>
  <c r="AP48" i="3" s="1"/>
  <c r="S50" i="3"/>
  <c r="AY50" i="3"/>
  <c r="AO49" i="3"/>
  <c r="AV47" i="3"/>
  <c r="AY48" i="3"/>
  <c r="BB49" i="3"/>
  <c r="AQ50" i="3"/>
  <c r="AO47" i="3"/>
  <c r="AG49" i="3"/>
  <c r="AJ50" i="3"/>
  <c r="T48" i="3"/>
  <c r="W49" i="3"/>
  <c r="Z50" i="3"/>
  <c r="AI48" i="3"/>
  <c r="AH47" i="3"/>
  <c r="AW47" i="3"/>
  <c r="AZ48" i="3"/>
  <c r="AR50" i="3"/>
  <c r="AE48" i="3"/>
  <c r="AH49" i="3"/>
  <c r="AK50" i="3"/>
  <c r="AJ49" i="3"/>
  <c r="AL49" i="3"/>
  <c r="AM49" i="3"/>
  <c r="AU49" i="3"/>
  <c r="AB48" i="3"/>
  <c r="D46" i="3"/>
  <c r="E46" i="3"/>
  <c r="F46" i="3"/>
  <c r="G46" i="3"/>
  <c r="H46" i="3"/>
  <c r="I46" i="3"/>
  <c r="J46" i="3"/>
  <c r="K46" i="3"/>
  <c r="L46" i="3"/>
  <c r="M46" i="3"/>
  <c r="N46" i="3"/>
  <c r="O46" i="3"/>
  <c r="D47" i="3"/>
  <c r="E47" i="3"/>
  <c r="F47" i="3"/>
  <c r="G47" i="3"/>
  <c r="H47" i="3"/>
  <c r="I47" i="3"/>
  <c r="J47" i="3"/>
  <c r="K47" i="3"/>
  <c r="L47" i="3"/>
  <c r="M47" i="3"/>
  <c r="N47" i="3"/>
  <c r="O47" i="3"/>
  <c r="D51" i="3"/>
  <c r="E51" i="3"/>
  <c r="F51" i="3"/>
  <c r="G51" i="3"/>
  <c r="H51" i="3"/>
  <c r="I51" i="3"/>
  <c r="J51" i="3"/>
  <c r="K51" i="3"/>
  <c r="L51" i="3"/>
  <c r="M51" i="3"/>
  <c r="N51" i="3"/>
  <c r="O51" i="3"/>
  <c r="Q46" i="3"/>
  <c r="R46" i="3"/>
  <c r="S46" i="3"/>
  <c r="T46" i="3"/>
  <c r="U46" i="3"/>
  <c r="V46" i="3"/>
  <c r="W46" i="3"/>
  <c r="X46" i="3"/>
  <c r="Y46" i="3"/>
  <c r="Z46" i="3"/>
  <c r="AA46" i="3"/>
  <c r="AB46" i="3"/>
  <c r="AD46" i="3"/>
  <c r="AE46" i="3"/>
  <c r="AF46" i="3"/>
  <c r="AG46" i="3"/>
  <c r="AH46" i="3"/>
  <c r="AI46" i="3"/>
  <c r="AJ46" i="3"/>
  <c r="AK46" i="3"/>
  <c r="AL46" i="3"/>
  <c r="AM46" i="3"/>
  <c r="AN46" i="3"/>
  <c r="AO46" i="3"/>
  <c r="AQ46" i="3"/>
  <c r="AR46" i="3"/>
  <c r="AS46" i="3"/>
  <c r="AT46" i="3"/>
  <c r="AU46" i="3"/>
  <c r="AV46" i="3"/>
  <c r="AW46" i="3"/>
  <c r="AX46" i="3"/>
  <c r="AY46" i="3"/>
  <c r="AZ46" i="3"/>
  <c r="BA46" i="3"/>
  <c r="BB46" i="3"/>
  <c r="Q47" i="3"/>
  <c r="R47" i="3"/>
  <c r="S47" i="3"/>
  <c r="T47" i="3"/>
  <c r="U47" i="3"/>
  <c r="V47" i="3"/>
  <c r="W47" i="3"/>
  <c r="X47" i="3"/>
  <c r="Y47" i="3"/>
  <c r="Z47" i="3"/>
  <c r="AA47" i="3"/>
  <c r="AB47" i="3"/>
  <c r="AD47" i="3"/>
  <c r="AQ47" i="3"/>
  <c r="Q51" i="3"/>
  <c r="R51" i="3"/>
  <c r="S51" i="3"/>
  <c r="T51" i="3"/>
  <c r="U51" i="3"/>
  <c r="V51" i="3"/>
  <c r="W51" i="3"/>
  <c r="X51" i="3"/>
  <c r="Y51" i="3"/>
  <c r="Z51" i="3"/>
  <c r="AA51" i="3"/>
  <c r="AB51" i="3"/>
  <c r="AD51" i="3"/>
  <c r="AE51" i="3"/>
  <c r="AF51" i="3"/>
  <c r="AG51" i="3"/>
  <c r="AH51" i="3"/>
  <c r="AI51" i="3"/>
  <c r="AJ51" i="3"/>
  <c r="AK51" i="3"/>
  <c r="AL51" i="3"/>
  <c r="AM51" i="3"/>
  <c r="AN51" i="3"/>
  <c r="AO51" i="3"/>
  <c r="AQ51" i="3"/>
  <c r="AR51" i="3"/>
  <c r="AS51" i="3"/>
  <c r="AT51" i="3"/>
  <c r="AU51" i="3"/>
  <c r="AV51" i="3"/>
  <c r="AW51" i="3"/>
  <c r="AX51" i="3"/>
  <c r="AY51" i="3"/>
  <c r="AZ51" i="3"/>
  <c r="BA51" i="3"/>
  <c r="BB51" i="3"/>
  <c r="E12" i="3"/>
  <c r="F12" i="3"/>
  <c r="G12" i="3"/>
  <c r="H12" i="3"/>
  <c r="I12" i="3"/>
  <c r="J12" i="3"/>
  <c r="K12" i="3"/>
  <c r="L12" i="3"/>
  <c r="M12" i="3"/>
  <c r="N12" i="3"/>
  <c r="O12" i="3"/>
  <c r="E11" i="3"/>
  <c r="F11" i="3"/>
  <c r="G11" i="3"/>
  <c r="H11" i="3"/>
  <c r="I11" i="3"/>
  <c r="K11" i="3"/>
  <c r="L11" i="3"/>
  <c r="M11" i="3"/>
  <c r="N11" i="3"/>
  <c r="D12" i="3"/>
  <c r="D11" i="3"/>
  <c r="R12" i="3"/>
  <c r="S12" i="3"/>
  <c r="T12" i="3"/>
  <c r="U12" i="3"/>
  <c r="V12" i="3"/>
  <c r="W12" i="3"/>
  <c r="X12" i="3"/>
  <c r="Y12" i="3"/>
  <c r="Z12" i="3"/>
  <c r="AA12" i="3"/>
  <c r="AB12" i="3"/>
  <c r="R11" i="3"/>
  <c r="S11" i="3"/>
  <c r="T11" i="3"/>
  <c r="U11" i="3"/>
  <c r="V11" i="3"/>
  <c r="W11" i="3"/>
  <c r="X11" i="3"/>
  <c r="Y11" i="3"/>
  <c r="Z11" i="3"/>
  <c r="AA11" i="3"/>
  <c r="AB11" i="3"/>
  <c r="Q12" i="3"/>
  <c r="H15" i="6"/>
  <c r="G37" i="3"/>
  <c r="K37" i="3"/>
  <c r="O37" i="3"/>
  <c r="H37" i="3"/>
  <c r="L37" i="3"/>
  <c r="E37" i="3"/>
  <c r="M37" i="3"/>
  <c r="J37" i="3"/>
  <c r="F37" i="3"/>
  <c r="N37" i="3"/>
  <c r="D37" i="3"/>
  <c r="I37" i="3"/>
  <c r="E17" i="3"/>
  <c r="I17" i="3"/>
  <c r="M17" i="3"/>
  <c r="F18" i="3"/>
  <c r="J18" i="3"/>
  <c r="N18" i="3"/>
  <c r="G19" i="3"/>
  <c r="K19" i="3"/>
  <c r="O19" i="3"/>
  <c r="E22" i="3"/>
  <c r="I22" i="3"/>
  <c r="M22" i="3"/>
  <c r="F23" i="3"/>
  <c r="J23" i="3"/>
  <c r="N23" i="3"/>
  <c r="G24" i="3"/>
  <c r="K24" i="3"/>
  <c r="O24" i="3"/>
  <c r="H25" i="3"/>
  <c r="L25" i="3"/>
  <c r="E26" i="3"/>
  <c r="I26" i="3"/>
  <c r="M26" i="3"/>
  <c r="F28" i="3"/>
  <c r="J28" i="3"/>
  <c r="N28" i="3"/>
  <c r="G29" i="3"/>
  <c r="K29" i="3"/>
  <c r="O29" i="3"/>
  <c r="H30" i="3"/>
  <c r="L30" i="3"/>
  <c r="E31" i="3"/>
  <c r="I31" i="3"/>
  <c r="M31" i="3"/>
  <c r="F32" i="3"/>
  <c r="J32" i="3"/>
  <c r="N32" i="3"/>
  <c r="E35" i="3"/>
  <c r="I35" i="3"/>
  <c r="M35" i="3"/>
  <c r="H38" i="3"/>
  <c r="L38" i="3"/>
  <c r="E39" i="3"/>
  <c r="I39" i="3"/>
  <c r="M39" i="3"/>
  <c r="F41" i="3"/>
  <c r="J41" i="3"/>
  <c r="N41" i="3"/>
  <c r="G42" i="3"/>
  <c r="K42" i="3"/>
  <c r="O42" i="3"/>
  <c r="H43" i="3"/>
  <c r="L43" i="3"/>
  <c r="F45" i="3"/>
  <c r="J45" i="3"/>
  <c r="N45" i="3"/>
  <c r="D45" i="3"/>
  <c r="D39" i="3"/>
  <c r="D32" i="3"/>
  <c r="D28" i="3"/>
  <c r="D23" i="3"/>
  <c r="D17" i="3"/>
  <c r="K17" i="3"/>
  <c r="H18" i="3"/>
  <c r="E19" i="3"/>
  <c r="M19" i="3"/>
  <c r="G22" i="3"/>
  <c r="O22" i="3"/>
  <c r="E24" i="3"/>
  <c r="M24" i="3"/>
  <c r="J25" i="3"/>
  <c r="F17" i="3"/>
  <c r="J17" i="3"/>
  <c r="N17" i="3"/>
  <c r="G18" i="3"/>
  <c r="K18" i="3"/>
  <c r="O18" i="3"/>
  <c r="H19" i="3"/>
  <c r="L19" i="3"/>
  <c r="F22" i="3"/>
  <c r="J22" i="3"/>
  <c r="N22" i="3"/>
  <c r="G23" i="3"/>
  <c r="K23" i="3"/>
  <c r="O23" i="3"/>
  <c r="H24" i="3"/>
  <c r="L24" i="3"/>
  <c r="E25" i="3"/>
  <c r="I25" i="3"/>
  <c r="M25" i="3"/>
  <c r="F26" i="3"/>
  <c r="J26" i="3"/>
  <c r="N26" i="3"/>
  <c r="G28" i="3"/>
  <c r="K28" i="3"/>
  <c r="O28" i="3"/>
  <c r="H29" i="3"/>
  <c r="L29" i="3"/>
  <c r="E30" i="3"/>
  <c r="I30" i="3"/>
  <c r="M30" i="3"/>
  <c r="F31" i="3"/>
  <c r="J31" i="3"/>
  <c r="N31" i="3"/>
  <c r="G32" i="3"/>
  <c r="K32" i="3"/>
  <c r="O32" i="3"/>
  <c r="J35" i="3"/>
  <c r="N35" i="3"/>
  <c r="E38" i="3"/>
  <c r="I38" i="3"/>
  <c r="M38" i="3"/>
  <c r="F39" i="3"/>
  <c r="J39" i="3"/>
  <c r="N39" i="3"/>
  <c r="G41" i="3"/>
  <c r="K41" i="3"/>
  <c r="O41" i="3"/>
  <c r="H42" i="3"/>
  <c r="L42" i="3"/>
  <c r="E43" i="3"/>
  <c r="I43" i="3"/>
  <c r="M43" i="3"/>
  <c r="G45" i="3"/>
  <c r="K45" i="3"/>
  <c r="O45" i="3"/>
  <c r="D43" i="3"/>
  <c r="D38" i="3"/>
  <c r="D31" i="3"/>
  <c r="D26" i="3"/>
  <c r="D22" i="3"/>
  <c r="G17" i="3"/>
  <c r="O17" i="3"/>
  <c r="L18" i="3"/>
  <c r="I19" i="3"/>
  <c r="K22" i="3"/>
  <c r="H23" i="3"/>
  <c r="L23" i="3"/>
  <c r="I24" i="3"/>
  <c r="F25" i="3"/>
  <c r="N25" i="3"/>
  <c r="H17" i="3"/>
  <c r="M18" i="3"/>
  <c r="L22" i="3"/>
  <c r="F24" i="3"/>
  <c r="K25" i="3"/>
  <c r="K26" i="3"/>
  <c r="H28" i="3"/>
  <c r="E29" i="3"/>
  <c r="M29" i="3"/>
  <c r="J30" i="3"/>
  <c r="G31" i="3"/>
  <c r="O31" i="3"/>
  <c r="L32" i="3"/>
  <c r="O35" i="3"/>
  <c r="J38" i="3"/>
  <c r="G39" i="3"/>
  <c r="O39" i="3"/>
  <c r="L41" i="3"/>
  <c r="I42" i="3"/>
  <c r="F43" i="3"/>
  <c r="N43" i="3"/>
  <c r="L45" i="3"/>
  <c r="D41" i="3"/>
  <c r="D29" i="3"/>
  <c r="D18" i="3"/>
  <c r="I23" i="3"/>
  <c r="G26" i="3"/>
  <c r="L28" i="3"/>
  <c r="F30" i="3"/>
  <c r="K31" i="3"/>
  <c r="K35" i="3"/>
  <c r="F38" i="3"/>
  <c r="K39" i="3"/>
  <c r="E42" i="3"/>
  <c r="J43" i="3"/>
  <c r="H22" i="3"/>
  <c r="G25" i="3"/>
  <c r="M28" i="3"/>
  <c r="G30" i="3"/>
  <c r="O30" i="3"/>
  <c r="I32" i="3"/>
  <c r="O38" i="3"/>
  <c r="I41" i="3"/>
  <c r="N42" i="3"/>
  <c r="I45" i="3"/>
  <c r="D19" i="3"/>
  <c r="L17" i="3"/>
  <c r="F19" i="3"/>
  <c r="E23" i="3"/>
  <c r="J24" i="3"/>
  <c r="O25" i="3"/>
  <c r="L26" i="3"/>
  <c r="I28" i="3"/>
  <c r="F29" i="3"/>
  <c r="N29" i="3"/>
  <c r="K30" i="3"/>
  <c r="H31" i="3"/>
  <c r="E32" i="3"/>
  <c r="M32" i="3"/>
  <c r="K38" i="3"/>
  <c r="H39" i="3"/>
  <c r="E41" i="3"/>
  <c r="M41" i="3"/>
  <c r="J42" i="3"/>
  <c r="G43" i="3"/>
  <c r="O43" i="3"/>
  <c r="E45" i="3"/>
  <c r="M45" i="3"/>
  <c r="D25" i="3"/>
  <c r="E18" i="3"/>
  <c r="J19" i="3"/>
  <c r="N24" i="3"/>
  <c r="O26" i="3"/>
  <c r="I29" i="3"/>
  <c r="N30" i="3"/>
  <c r="H32" i="3"/>
  <c r="N38" i="3"/>
  <c r="H41" i="3"/>
  <c r="M42" i="3"/>
  <c r="H45" i="3"/>
  <c r="D35" i="3"/>
  <c r="D24" i="3"/>
  <c r="I18" i="3"/>
  <c r="N19" i="3"/>
  <c r="M23" i="3"/>
  <c r="H26" i="3"/>
  <c r="E28" i="3"/>
  <c r="J29" i="3"/>
  <c r="L31" i="3"/>
  <c r="L35" i="3"/>
  <c r="G38" i="3"/>
  <c r="L39" i="3"/>
  <c r="F42" i="3"/>
  <c r="K43" i="3"/>
  <c r="D42" i="3"/>
  <c r="D30" i="3"/>
  <c r="B6" i="3"/>
  <c r="A1" i="1"/>
  <c r="P48" i="3" l="1"/>
  <c r="AP49" i="3"/>
  <c r="P50" i="3"/>
  <c r="AC50" i="3"/>
  <c r="BC50" i="3"/>
  <c r="BC49" i="3"/>
  <c r="BC48" i="3"/>
  <c r="P49" i="3"/>
  <c r="AC49" i="3"/>
  <c r="AP50" i="3"/>
  <c r="BC51" i="3"/>
  <c r="AP51" i="3"/>
  <c r="AC51" i="3"/>
  <c r="BC47" i="3"/>
  <c r="AP47" i="3"/>
  <c r="AC47" i="3"/>
  <c r="BC46" i="3"/>
  <c r="AP46" i="3"/>
  <c r="AC46" i="3"/>
  <c r="P51" i="3"/>
  <c r="P47" i="3"/>
  <c r="P46" i="3"/>
  <c r="AM9" i="1"/>
  <c r="AK9" i="1"/>
  <c r="BB9" i="1"/>
  <c r="AI9" i="1"/>
  <c r="T9" i="1"/>
  <c r="U9" i="1"/>
  <c r="X9" i="1"/>
  <c r="Y9" i="1"/>
  <c r="AB9" i="1"/>
  <c r="AD9" i="1"/>
  <c r="AQ9" i="1"/>
  <c r="AL9" i="1"/>
  <c r="AH9" i="1"/>
  <c r="AA9" i="1"/>
  <c r="Z9" i="1"/>
  <c r="W9" i="1"/>
  <c r="V9" i="1"/>
  <c r="S9" i="1"/>
  <c r="Q9" i="1"/>
  <c r="F9" i="1"/>
  <c r="G9" i="1"/>
  <c r="H9" i="1"/>
  <c r="I9" i="1"/>
  <c r="J9" i="1"/>
  <c r="K9" i="1"/>
  <c r="L9" i="1"/>
  <c r="M9" i="1"/>
  <c r="N9" i="1"/>
  <c r="O9" i="1"/>
  <c r="E9" i="1"/>
  <c r="C2" i="4"/>
  <c r="I2" i="4" s="1"/>
  <c r="AT9" i="1" l="1"/>
  <c r="BA9" i="1"/>
  <c r="AR9" i="1"/>
  <c r="AV9" i="1"/>
  <c r="AY9" i="1"/>
  <c r="AU9" i="1"/>
  <c r="AX9" i="1"/>
  <c r="AO9" i="1"/>
  <c r="AE9" i="1"/>
  <c r="AG9" i="1"/>
  <c r="AJ9" i="1"/>
  <c r="AF9" i="1"/>
  <c r="AW9" i="1"/>
  <c r="AS9" i="1"/>
  <c r="AN9" i="1"/>
  <c r="AZ9" i="1"/>
  <c r="R9" i="1"/>
  <c r="E2" i="4"/>
  <c r="G2" i="4"/>
  <c r="F9" i="18" l="1"/>
  <c r="F20" i="18" s="1"/>
  <c r="E9" i="18"/>
  <c r="E20" i="18" s="1"/>
  <c r="I9" i="18" l="1"/>
  <c r="I20" i="18" s="1"/>
  <c r="J9" i="18"/>
  <c r="J20" i="18" s="1"/>
  <c r="D8" i="18"/>
  <c r="D19" i="18" s="1"/>
  <c r="D9" i="18"/>
  <c r="D20" i="18" s="1"/>
  <c r="X53" i="14"/>
  <c r="X9" i="14"/>
  <c r="X16" i="14" s="1"/>
  <c r="R53" i="14"/>
  <c r="R9" i="14"/>
  <c r="R16" i="14" s="1"/>
  <c r="L53" i="14"/>
  <c r="L9" i="14"/>
  <c r="L16" i="14" s="1"/>
  <c r="F53" i="14"/>
  <c r="F9" i="14"/>
  <c r="F16" i="14" s="1"/>
  <c r="L54" i="14" l="1"/>
  <c r="X54" i="14"/>
  <c r="H8" i="18"/>
  <c r="H19" i="18" s="1"/>
  <c r="G9" i="18"/>
  <c r="G20" i="18" s="1"/>
  <c r="H9" i="18"/>
  <c r="H20" i="18" s="1"/>
  <c r="G8" i="18"/>
  <c r="G19" i="18" s="1"/>
  <c r="F8" i="18"/>
  <c r="F19" i="18" s="1"/>
  <c r="E8" i="18"/>
  <c r="E19" i="18" s="1"/>
  <c r="D10" i="18"/>
  <c r="X56" i="14"/>
  <c r="R54" i="14"/>
  <c r="F54" i="14"/>
  <c r="F56" i="14" s="1"/>
  <c r="L56" i="14"/>
  <c r="E10" i="18" l="1"/>
  <c r="E21" i="18"/>
  <c r="K9" i="18"/>
  <c r="K20" i="18" s="1"/>
  <c r="D21" i="18"/>
  <c r="K8" i="18"/>
  <c r="K19" i="18" s="1"/>
  <c r="J8" i="18"/>
  <c r="J19" i="18" s="1"/>
  <c r="F21" i="18"/>
  <c r="H10" i="18"/>
  <c r="H21" i="18"/>
  <c r="G10" i="18"/>
  <c r="F10" i="18"/>
  <c r="I8" i="18"/>
  <c r="I19" i="18" s="1"/>
  <c r="R56" i="14"/>
  <c r="I10" i="18" l="1"/>
  <c r="I21" i="18"/>
  <c r="K10" i="18"/>
  <c r="G21" i="18"/>
  <c r="J10" i="18"/>
  <c r="J21" i="18"/>
  <c r="K21" i="18" l="1"/>
  <c r="H22" i="4"/>
  <c r="J23" i="4"/>
  <c r="J16" i="4"/>
  <c r="J22" i="4"/>
  <c r="J24" i="4"/>
  <c r="J25" i="4"/>
  <c r="H15" i="4"/>
  <c r="H25" i="4"/>
  <c r="H24" i="4"/>
  <c r="H16" i="4"/>
  <c r="F25" i="4"/>
  <c r="F24" i="4"/>
  <c r="F23" i="4"/>
  <c r="F22" i="4"/>
  <c r="F16" i="4"/>
  <c r="F15" i="4"/>
  <c r="J15" i="4" l="1"/>
  <c r="H23" i="4"/>
  <c r="E13" i="4" l="1"/>
  <c r="G13" i="4"/>
  <c r="I13" i="4"/>
  <c r="E42" i="4"/>
  <c r="G42" i="4"/>
  <c r="I42" i="4"/>
  <c r="E26" i="4"/>
  <c r="G26" i="4"/>
  <c r="I26" i="4"/>
  <c r="E33" i="4"/>
  <c r="Q11" i="1" s="1"/>
  <c r="Q11" i="3" s="1"/>
  <c r="AC11" i="3" s="1"/>
  <c r="G33" i="4"/>
  <c r="AD11" i="1" s="1"/>
  <c r="I33" i="4"/>
  <c r="AQ11" i="1" s="1"/>
  <c r="AC12" i="3" l="1"/>
  <c r="D42" i="4"/>
  <c r="I43" i="4"/>
  <c r="E43" i="4"/>
  <c r="H26" i="4"/>
  <c r="G43" i="4"/>
  <c r="F26" i="4"/>
  <c r="J26" i="4"/>
  <c r="BC3" i="1"/>
  <c r="U5" i="14" s="1"/>
  <c r="AP3" i="1"/>
  <c r="AC3" i="1"/>
  <c r="I5" i="14" s="1"/>
  <c r="R12" i="2"/>
  <c r="AE12" i="2"/>
  <c r="AR12" i="2"/>
  <c r="BE12" i="2"/>
  <c r="R13" i="2"/>
  <c r="AE13" i="2"/>
  <c r="AR13" i="2"/>
  <c r="BE13" i="2"/>
  <c r="R14" i="2"/>
  <c r="AE14" i="2"/>
  <c r="AR14" i="2"/>
  <c r="BE14" i="2"/>
  <c r="R15" i="2"/>
  <c r="AE15" i="2"/>
  <c r="AR15" i="2"/>
  <c r="BE15" i="2"/>
  <c r="R16" i="2"/>
  <c r="AE16" i="2"/>
  <c r="AR16" i="2"/>
  <c r="BE16" i="2"/>
  <c r="R17" i="2"/>
  <c r="AE17" i="2"/>
  <c r="AR17" i="2"/>
  <c r="BE17" i="2"/>
  <c r="R18" i="2"/>
  <c r="AE18" i="2"/>
  <c r="AR18" i="2"/>
  <c r="BE18" i="2"/>
  <c r="R19" i="2"/>
  <c r="AE19" i="2"/>
  <c r="AR19" i="2"/>
  <c r="BE19" i="2"/>
  <c r="R20" i="2"/>
  <c r="AE20" i="2"/>
  <c r="AR20" i="2"/>
  <c r="BE20" i="2"/>
  <c r="R21" i="2"/>
  <c r="AE21" i="2"/>
  <c r="AR21" i="2"/>
  <c r="BE21" i="2"/>
  <c r="R22" i="2"/>
  <c r="AE22" i="2"/>
  <c r="AR22" i="2"/>
  <c r="BE22" i="2"/>
  <c r="R23" i="2"/>
  <c r="AE23" i="2"/>
  <c r="AR23" i="2"/>
  <c r="BE23" i="2"/>
  <c r="F27" i="2"/>
  <c r="G27" i="2"/>
  <c r="H27" i="2"/>
  <c r="I27" i="2"/>
  <c r="J27" i="2"/>
  <c r="K27" i="2"/>
  <c r="L27" i="2"/>
  <c r="M27" i="2"/>
  <c r="N27" i="2"/>
  <c r="O27" i="2"/>
  <c r="P27" i="2"/>
  <c r="Q27" i="2"/>
  <c r="H28" i="2"/>
  <c r="L28" i="2"/>
  <c r="P28" i="2"/>
  <c r="I28" i="2"/>
  <c r="M28" i="2"/>
  <c r="Q28" i="2"/>
  <c r="F28" i="2"/>
  <c r="J28" i="2"/>
  <c r="N28" i="2"/>
  <c r="G28" i="2"/>
  <c r="K28" i="2"/>
  <c r="O28" i="2"/>
  <c r="F29" i="2"/>
  <c r="J29" i="2"/>
  <c r="N29" i="2"/>
  <c r="G29" i="2"/>
  <c r="K29" i="2"/>
  <c r="O29" i="2"/>
  <c r="H29" i="2"/>
  <c r="L29" i="2"/>
  <c r="P29" i="2"/>
  <c r="I29" i="2"/>
  <c r="M29" i="2"/>
  <c r="Q29" i="2"/>
  <c r="H30" i="2"/>
  <c r="L30" i="2"/>
  <c r="P30" i="2"/>
  <c r="I30" i="2"/>
  <c r="M30" i="2"/>
  <c r="Q30" i="2"/>
  <c r="F30" i="2"/>
  <c r="J30" i="2"/>
  <c r="N30" i="2"/>
  <c r="G30" i="2"/>
  <c r="K30" i="2"/>
  <c r="O30" i="2"/>
  <c r="I31" i="2"/>
  <c r="M31" i="2"/>
  <c r="Q31" i="2"/>
  <c r="F31" i="2"/>
  <c r="J31" i="2"/>
  <c r="N31" i="2"/>
  <c r="H31" i="2"/>
  <c r="L31" i="2"/>
  <c r="P31" i="2"/>
  <c r="G31" i="2"/>
  <c r="K31" i="2"/>
  <c r="O31" i="2"/>
  <c r="F32" i="2"/>
  <c r="J32" i="2"/>
  <c r="N32" i="2"/>
  <c r="G32" i="2"/>
  <c r="K32" i="2"/>
  <c r="O32" i="2"/>
  <c r="I32" i="2"/>
  <c r="M32" i="2"/>
  <c r="Q32" i="2"/>
  <c r="L32" i="2"/>
  <c r="P32" i="2"/>
  <c r="H32" i="2"/>
  <c r="B35" i="14"/>
  <c r="B31" i="3"/>
  <c r="P32" i="1"/>
  <c r="D35" i="14" s="1"/>
  <c r="AC32" i="1"/>
  <c r="I35" i="14" s="1"/>
  <c r="AP32" i="1"/>
  <c r="O35" i="14" s="1"/>
  <c r="BC32" i="1"/>
  <c r="U35" i="14" s="1"/>
  <c r="C27" i="14"/>
  <c r="C23" i="3"/>
  <c r="P24" i="1"/>
  <c r="D27" i="14" s="1"/>
  <c r="AC24" i="1"/>
  <c r="I27" i="14" s="1"/>
  <c r="AP24" i="1"/>
  <c r="O27" i="14" s="1"/>
  <c r="BC24" i="1"/>
  <c r="U27" i="14" s="1"/>
  <c r="H33" i="2"/>
  <c r="L33" i="2"/>
  <c r="I33" i="2"/>
  <c r="M33" i="2"/>
  <c r="Q33" i="2"/>
  <c r="G33" i="2"/>
  <c r="K33" i="2"/>
  <c r="O33" i="2"/>
  <c r="F33" i="2"/>
  <c r="J33" i="2"/>
  <c r="N33" i="2"/>
  <c r="P33" i="2"/>
  <c r="H34" i="2"/>
  <c r="L34" i="2"/>
  <c r="P34" i="2"/>
  <c r="F34" i="2"/>
  <c r="J34" i="2"/>
  <c r="N34" i="2"/>
  <c r="I34" i="2"/>
  <c r="Q34" i="2"/>
  <c r="K34" i="2"/>
  <c r="M34" i="2"/>
  <c r="G34" i="2"/>
  <c r="O34" i="2"/>
  <c r="C29" i="3"/>
  <c r="C28" i="3"/>
  <c r="B27" i="3"/>
  <c r="C33" i="14"/>
  <c r="C32" i="14"/>
  <c r="B31" i="14"/>
  <c r="P30" i="1"/>
  <c r="D33" i="14" s="1"/>
  <c r="P29" i="1"/>
  <c r="D32" i="14" s="1"/>
  <c r="W3" i="14"/>
  <c r="Q3" i="14"/>
  <c r="U3" i="14"/>
  <c r="O3" i="14"/>
  <c r="I3" i="14"/>
  <c r="V3" i="14"/>
  <c r="P3" i="14"/>
  <c r="J3" i="14"/>
  <c r="F35" i="2"/>
  <c r="J35" i="2"/>
  <c r="N35" i="2"/>
  <c r="G35" i="2"/>
  <c r="K35" i="2"/>
  <c r="O35" i="2"/>
  <c r="H35" i="2"/>
  <c r="L35" i="2"/>
  <c r="P35" i="2"/>
  <c r="I35" i="2"/>
  <c r="M35" i="2"/>
  <c r="Q35" i="2"/>
  <c r="AC29" i="1"/>
  <c r="I32" i="14" s="1"/>
  <c r="Q32" i="14" s="1"/>
  <c r="AP30" i="1"/>
  <c r="O33" i="14" s="1"/>
  <c r="AC30" i="1"/>
  <c r="I33" i="14" s="1"/>
  <c r="H36" i="2"/>
  <c r="L36" i="2"/>
  <c r="P36" i="2"/>
  <c r="I36" i="2"/>
  <c r="M36" i="2"/>
  <c r="Q36" i="2"/>
  <c r="F36" i="2"/>
  <c r="J36" i="2"/>
  <c r="N36" i="2"/>
  <c r="G36" i="2"/>
  <c r="K36" i="2"/>
  <c r="O36" i="2"/>
  <c r="BC30" i="1"/>
  <c r="U33" i="14" s="1"/>
  <c r="AP29" i="1"/>
  <c r="O32" i="14" s="1"/>
  <c r="G37" i="2"/>
  <c r="K37" i="2"/>
  <c r="O37" i="2"/>
  <c r="H37" i="2"/>
  <c r="L37" i="2"/>
  <c r="P37" i="2"/>
  <c r="I37" i="2"/>
  <c r="M37" i="2"/>
  <c r="Q37" i="2"/>
  <c r="J37" i="2"/>
  <c r="N37" i="2"/>
  <c r="F37" i="2"/>
  <c r="BC29" i="1"/>
  <c r="U32" i="14" s="1"/>
  <c r="F38" i="2"/>
  <c r="J38" i="2"/>
  <c r="N38" i="2"/>
  <c r="G38" i="2"/>
  <c r="K38" i="2"/>
  <c r="O38" i="2"/>
  <c r="H38" i="2"/>
  <c r="L38" i="2"/>
  <c r="P38" i="2"/>
  <c r="I38" i="2"/>
  <c r="M38" i="2"/>
  <c r="Q38" i="2"/>
  <c r="I39" i="2"/>
  <c r="M39" i="2"/>
  <c r="Q39" i="2"/>
  <c r="F39" i="2"/>
  <c r="J39" i="2"/>
  <c r="N39" i="2"/>
  <c r="G39" i="2"/>
  <c r="K39" i="2"/>
  <c r="O39" i="2"/>
  <c r="H39" i="2"/>
  <c r="L39" i="2"/>
  <c r="P39" i="2"/>
  <c r="H40" i="2"/>
  <c r="F40" i="2"/>
  <c r="J40" i="2"/>
  <c r="L40" i="2"/>
  <c r="P40" i="2"/>
  <c r="G40" i="2"/>
  <c r="M40" i="2"/>
  <c r="Q40" i="2"/>
  <c r="I40" i="2"/>
  <c r="N40" i="2"/>
  <c r="K40" i="2"/>
  <c r="O40" i="2"/>
  <c r="B5" i="14"/>
  <c r="B6" i="14"/>
  <c r="A7" i="14"/>
  <c r="A8" i="14"/>
  <c r="A10" i="14"/>
  <c r="A11" i="14"/>
  <c r="B12" i="14"/>
  <c r="B13" i="14"/>
  <c r="A16" i="14"/>
  <c r="A17" i="14"/>
  <c r="A18" i="14"/>
  <c r="A19" i="14"/>
  <c r="B20" i="14"/>
  <c r="C21" i="14"/>
  <c r="C22" i="14"/>
  <c r="B23" i="14"/>
  <c r="B24" i="14"/>
  <c r="C25" i="14"/>
  <c r="C26" i="14"/>
  <c r="C28" i="14"/>
  <c r="B29" i="14"/>
  <c r="B30" i="14"/>
  <c r="B34" i="14"/>
  <c r="B36" i="14"/>
  <c r="B37" i="14"/>
  <c r="B38" i="14"/>
  <c r="B39" i="14"/>
  <c r="B40" i="14"/>
  <c r="B41" i="14"/>
  <c r="B42" i="14"/>
  <c r="B43" i="14"/>
  <c r="B44" i="14"/>
  <c r="C45" i="14"/>
  <c r="C46" i="14"/>
  <c r="C47" i="14"/>
  <c r="B48" i="14"/>
  <c r="B49" i="14"/>
  <c r="A53" i="14"/>
  <c r="A54" i="14"/>
  <c r="A56" i="14"/>
  <c r="D15" i="9"/>
  <c r="E15" i="9"/>
  <c r="F15" i="9"/>
  <c r="D28" i="9"/>
  <c r="E28" i="9"/>
  <c r="E30" i="9" s="1"/>
  <c r="E32" i="9" s="1"/>
  <c r="F28" i="9"/>
  <c r="P61" i="3"/>
  <c r="AC61" i="3"/>
  <c r="AP61" i="3"/>
  <c r="BC61" i="3"/>
  <c r="B9" i="3"/>
  <c r="AC12" i="1"/>
  <c r="I13" i="14" s="1"/>
  <c r="AP12" i="1"/>
  <c r="O13" i="14" s="1"/>
  <c r="BC12" i="1"/>
  <c r="U13" i="14" s="1"/>
  <c r="AC11" i="1"/>
  <c r="I15" i="14" s="1"/>
  <c r="AP11" i="1"/>
  <c r="O15" i="14" s="1"/>
  <c r="BC11" i="1"/>
  <c r="U15" i="14" s="1"/>
  <c r="P12" i="1"/>
  <c r="AC4" i="1"/>
  <c r="I6" i="14" s="1"/>
  <c r="AP4" i="1"/>
  <c r="O6" i="14" s="1"/>
  <c r="BC4" i="1"/>
  <c r="U6" i="14" s="1"/>
  <c r="G41" i="2"/>
  <c r="K41" i="2"/>
  <c r="O41" i="2"/>
  <c r="H41" i="2"/>
  <c r="L41" i="2"/>
  <c r="P41" i="2"/>
  <c r="I41" i="2"/>
  <c r="M41" i="2"/>
  <c r="Q41" i="2"/>
  <c r="F41" i="2"/>
  <c r="J41" i="2"/>
  <c r="N41" i="2"/>
  <c r="F42" i="2"/>
  <c r="J42" i="2"/>
  <c r="N42" i="2"/>
  <c r="G42" i="2"/>
  <c r="K42" i="2"/>
  <c r="O42" i="2"/>
  <c r="H42" i="2"/>
  <c r="L42" i="2"/>
  <c r="P42" i="2"/>
  <c r="I42" i="2"/>
  <c r="M42" i="2"/>
  <c r="Q42" i="2"/>
  <c r="I43" i="2"/>
  <c r="M43" i="2"/>
  <c r="Q43" i="2"/>
  <c r="F43" i="2"/>
  <c r="J43" i="2"/>
  <c r="N43" i="2"/>
  <c r="G43" i="2"/>
  <c r="K43" i="2"/>
  <c r="O43" i="2"/>
  <c r="H43" i="2"/>
  <c r="L43" i="2"/>
  <c r="P43" i="2"/>
  <c r="A4" i="14"/>
  <c r="G44" i="2"/>
  <c r="K44" i="2"/>
  <c r="O44" i="2"/>
  <c r="H44" i="2"/>
  <c r="M44" i="2"/>
  <c r="N44" i="2"/>
  <c r="L44" i="2"/>
  <c r="P44" i="2"/>
  <c r="Q44" i="2"/>
  <c r="F44" i="2"/>
  <c r="I44" i="2"/>
  <c r="J44" i="2"/>
  <c r="BB54" i="3"/>
  <c r="BA54" i="3"/>
  <c r="AZ54" i="3"/>
  <c r="AY54" i="3"/>
  <c r="AX54" i="3"/>
  <c r="AW54" i="3"/>
  <c r="AV54" i="3"/>
  <c r="AU54" i="3"/>
  <c r="AT54" i="3"/>
  <c r="AS54" i="3"/>
  <c r="AR54" i="3"/>
  <c r="AQ54" i="3"/>
  <c r="AO54" i="3"/>
  <c r="AN54" i="3"/>
  <c r="AM54" i="3"/>
  <c r="AL54" i="3"/>
  <c r="AK54" i="3"/>
  <c r="AJ54" i="3"/>
  <c r="AI54" i="3"/>
  <c r="AH54" i="3"/>
  <c r="AG54" i="3"/>
  <c r="AF54" i="3"/>
  <c r="AE54" i="3"/>
  <c r="AD54" i="3"/>
  <c r="BB44" i="3"/>
  <c r="BA44" i="3"/>
  <c r="AZ44" i="3"/>
  <c r="AY44" i="3"/>
  <c r="AX44" i="3"/>
  <c r="AW44" i="3"/>
  <c r="AV44" i="3"/>
  <c r="AU44" i="3"/>
  <c r="AT44" i="3"/>
  <c r="AS44" i="3"/>
  <c r="AR44" i="3"/>
  <c r="AQ44" i="3"/>
  <c r="BB36" i="3"/>
  <c r="BA36" i="3"/>
  <c r="AZ36" i="3"/>
  <c r="AY36" i="3"/>
  <c r="AX36" i="3"/>
  <c r="AW36" i="3"/>
  <c r="AV36" i="3"/>
  <c r="AU36" i="3"/>
  <c r="AT36" i="3"/>
  <c r="AS36" i="3"/>
  <c r="AR36" i="3"/>
  <c r="AQ36" i="3"/>
  <c r="BB34" i="3"/>
  <c r="BA34" i="3"/>
  <c r="AZ34" i="3"/>
  <c r="AY34" i="3"/>
  <c r="AX34" i="3"/>
  <c r="AW34" i="3"/>
  <c r="AV34" i="3"/>
  <c r="AU34" i="3"/>
  <c r="AT34" i="3"/>
  <c r="AS34" i="3"/>
  <c r="AR34" i="3"/>
  <c r="AQ34" i="3"/>
  <c r="BB33" i="3"/>
  <c r="BA33" i="3"/>
  <c r="AZ33" i="3"/>
  <c r="AY33" i="3"/>
  <c r="AX33" i="3"/>
  <c r="AW33" i="3"/>
  <c r="AV33" i="3"/>
  <c r="AU33" i="3"/>
  <c r="AT33" i="3"/>
  <c r="AS33" i="3"/>
  <c r="AR33" i="3"/>
  <c r="AQ33" i="3"/>
  <c r="BB21" i="3"/>
  <c r="BA21" i="3"/>
  <c r="AZ21" i="3"/>
  <c r="AY21" i="3"/>
  <c r="AX21" i="3"/>
  <c r="AW21" i="3"/>
  <c r="AV21" i="3"/>
  <c r="AU21" i="3"/>
  <c r="AT21" i="3"/>
  <c r="AS21" i="3"/>
  <c r="AR21" i="3"/>
  <c r="AQ21" i="3"/>
  <c r="AO44" i="3"/>
  <c r="AN44" i="3"/>
  <c r="AM44" i="3"/>
  <c r="AL44" i="3"/>
  <c r="AK44" i="3"/>
  <c r="AJ44" i="3"/>
  <c r="AI44" i="3"/>
  <c r="AH44" i="3"/>
  <c r="AG44" i="3"/>
  <c r="AF44" i="3"/>
  <c r="AE44" i="3"/>
  <c r="AD44" i="3"/>
  <c r="AO36" i="3"/>
  <c r="AN36" i="3"/>
  <c r="AM36" i="3"/>
  <c r="AL36" i="3"/>
  <c r="AK36" i="3"/>
  <c r="AJ36" i="3"/>
  <c r="AI36" i="3"/>
  <c r="AH36" i="3"/>
  <c r="AG36" i="3"/>
  <c r="AF36" i="3"/>
  <c r="AE36" i="3"/>
  <c r="AD36" i="3"/>
  <c r="AO34" i="3"/>
  <c r="AN34" i="3"/>
  <c r="AM34" i="3"/>
  <c r="AL34" i="3"/>
  <c r="AK34" i="3"/>
  <c r="AJ34" i="3"/>
  <c r="AI34" i="3"/>
  <c r="AH34" i="3"/>
  <c r="AG34" i="3"/>
  <c r="AF34" i="3"/>
  <c r="AE34" i="3"/>
  <c r="AD34" i="3"/>
  <c r="AO33" i="3"/>
  <c r="AN33" i="3"/>
  <c r="AM33" i="3"/>
  <c r="AL33" i="3"/>
  <c r="AK33" i="3"/>
  <c r="AJ33" i="3"/>
  <c r="AI33" i="3"/>
  <c r="AH33" i="3"/>
  <c r="AG33" i="3"/>
  <c r="AF33" i="3"/>
  <c r="AE33" i="3"/>
  <c r="AD33" i="3"/>
  <c r="AO21" i="3"/>
  <c r="AN21" i="3"/>
  <c r="AM21" i="3"/>
  <c r="AL21" i="3"/>
  <c r="AK21" i="3"/>
  <c r="AJ21" i="3"/>
  <c r="AI21" i="3"/>
  <c r="AH21" i="3"/>
  <c r="AG21" i="3"/>
  <c r="AF21" i="3"/>
  <c r="AE21" i="3"/>
  <c r="AD21" i="3"/>
  <c r="BB14" i="3"/>
  <c r="BA14" i="3"/>
  <c r="AZ14" i="3"/>
  <c r="AY14" i="3"/>
  <c r="AX14" i="3"/>
  <c r="AW14" i="3"/>
  <c r="AV14" i="3"/>
  <c r="AU14" i="3"/>
  <c r="AT14" i="3"/>
  <c r="AS14" i="3"/>
  <c r="AR14" i="3"/>
  <c r="AQ14" i="3"/>
  <c r="AO14" i="3"/>
  <c r="AN14" i="3"/>
  <c r="AM14" i="3"/>
  <c r="AL14" i="3"/>
  <c r="AK14" i="3"/>
  <c r="AJ14" i="3"/>
  <c r="AI14" i="3"/>
  <c r="AH14" i="3"/>
  <c r="AG14" i="3"/>
  <c r="AF14" i="3"/>
  <c r="AE14" i="3"/>
  <c r="AD14" i="3"/>
  <c r="BC62" i="3"/>
  <c r="BC60" i="3"/>
  <c r="BC59" i="3"/>
  <c r="BC58" i="3"/>
  <c r="AP62" i="3"/>
  <c r="AP60" i="3"/>
  <c r="AP59" i="3"/>
  <c r="AP58" i="3"/>
  <c r="AC62" i="3"/>
  <c r="AC60" i="3"/>
  <c r="AC59" i="3"/>
  <c r="AC58" i="3"/>
  <c r="R54" i="3"/>
  <c r="S54" i="3"/>
  <c r="T54" i="3"/>
  <c r="U54" i="3"/>
  <c r="V54" i="3"/>
  <c r="W54" i="3"/>
  <c r="X54" i="3"/>
  <c r="Y54" i="3"/>
  <c r="Z54" i="3"/>
  <c r="AA54" i="3"/>
  <c r="AB54" i="3"/>
  <c r="Q54" i="3"/>
  <c r="R21" i="3"/>
  <c r="S21" i="3"/>
  <c r="T21" i="3"/>
  <c r="U21" i="3"/>
  <c r="V21" i="3"/>
  <c r="W21" i="3"/>
  <c r="X21" i="3"/>
  <c r="Y21" i="3"/>
  <c r="Z21" i="3"/>
  <c r="AA21" i="3"/>
  <c r="AB21" i="3"/>
  <c r="R33" i="3"/>
  <c r="S33" i="3"/>
  <c r="T33" i="3"/>
  <c r="U33" i="3"/>
  <c r="V33" i="3"/>
  <c r="W33" i="3"/>
  <c r="X33" i="3"/>
  <c r="Y33" i="3"/>
  <c r="Z33" i="3"/>
  <c r="AA33" i="3"/>
  <c r="AB33" i="3"/>
  <c r="R34" i="3"/>
  <c r="S34" i="3"/>
  <c r="T34" i="3"/>
  <c r="U34" i="3"/>
  <c r="V34" i="3"/>
  <c r="W34" i="3"/>
  <c r="X34" i="3"/>
  <c r="Y34" i="3"/>
  <c r="Z34" i="3"/>
  <c r="AA34" i="3"/>
  <c r="AB34" i="3"/>
  <c r="R36" i="3"/>
  <c r="S36" i="3"/>
  <c r="T36" i="3"/>
  <c r="U36" i="3"/>
  <c r="V36" i="3"/>
  <c r="W36" i="3"/>
  <c r="X36" i="3"/>
  <c r="Y36" i="3"/>
  <c r="Z36" i="3"/>
  <c r="AA36" i="3"/>
  <c r="AB36" i="3"/>
  <c r="R44" i="3"/>
  <c r="S44" i="3"/>
  <c r="T44" i="3"/>
  <c r="U44" i="3"/>
  <c r="V44" i="3"/>
  <c r="W44" i="3"/>
  <c r="X44" i="3"/>
  <c r="Y44" i="3"/>
  <c r="Z44" i="3"/>
  <c r="AA44" i="3"/>
  <c r="AB44" i="3"/>
  <c r="Q44" i="3"/>
  <c r="Q36" i="3"/>
  <c r="Q34" i="3"/>
  <c r="Q33" i="3"/>
  <c r="Q21" i="3"/>
  <c r="R14" i="3"/>
  <c r="S14" i="3"/>
  <c r="T14" i="3"/>
  <c r="U14" i="3"/>
  <c r="V14" i="3"/>
  <c r="W14" i="3"/>
  <c r="X14" i="3"/>
  <c r="Y14" i="3"/>
  <c r="Z14" i="3"/>
  <c r="AA14" i="3"/>
  <c r="AB14" i="3"/>
  <c r="Q14" i="3"/>
  <c r="P3" i="1"/>
  <c r="AP7" i="1"/>
  <c r="O10" i="14" s="1"/>
  <c r="BC7" i="1"/>
  <c r="U10" i="14" s="1"/>
  <c r="AP14" i="1"/>
  <c r="O17" i="14" s="1"/>
  <c r="BC14" i="1"/>
  <c r="U17" i="14" s="1"/>
  <c r="AP18" i="1"/>
  <c r="O21" i="14" s="1"/>
  <c r="BC18" i="1"/>
  <c r="U21" i="14" s="1"/>
  <c r="AP19" i="1"/>
  <c r="O22" i="14" s="1"/>
  <c r="BC19" i="1"/>
  <c r="U22" i="14" s="1"/>
  <c r="AP20" i="1"/>
  <c r="O23" i="14" s="1"/>
  <c r="BC20" i="1"/>
  <c r="U23" i="14" s="1"/>
  <c r="AP22" i="1"/>
  <c r="O25" i="14" s="1"/>
  <c r="BC22" i="1"/>
  <c r="U25" i="14" s="1"/>
  <c r="AP23" i="1"/>
  <c r="O26" i="14" s="1"/>
  <c r="BC23" i="1"/>
  <c r="U26" i="14" s="1"/>
  <c r="AP25" i="1"/>
  <c r="O28" i="14" s="1"/>
  <c r="BC25" i="1"/>
  <c r="U28" i="14" s="1"/>
  <c r="AP26" i="1"/>
  <c r="O29" i="14" s="1"/>
  <c r="BC26" i="1"/>
  <c r="U29" i="14" s="1"/>
  <c r="AP27" i="1"/>
  <c r="O30" i="14" s="1"/>
  <c r="BC27" i="1"/>
  <c r="U30" i="14" s="1"/>
  <c r="AP31" i="1"/>
  <c r="O34" i="14" s="1"/>
  <c r="BC31" i="1"/>
  <c r="U34" i="14" s="1"/>
  <c r="AP33" i="1"/>
  <c r="O36" i="14" s="1"/>
  <c r="BC33" i="1"/>
  <c r="U36" i="14" s="1"/>
  <c r="AP34" i="1"/>
  <c r="O37" i="14" s="1"/>
  <c r="BC34" i="1"/>
  <c r="U37" i="14" s="1"/>
  <c r="AP35" i="1"/>
  <c r="O38" i="14" s="1"/>
  <c r="BC35" i="1"/>
  <c r="U38" i="14" s="1"/>
  <c r="AP36" i="1"/>
  <c r="O39" i="14" s="1"/>
  <c r="BC36" i="1"/>
  <c r="U39" i="14" s="1"/>
  <c r="AP37" i="1"/>
  <c r="O40" i="14" s="1"/>
  <c r="BC37" i="1"/>
  <c r="U40" i="14" s="1"/>
  <c r="AP38" i="1"/>
  <c r="O41" i="14" s="1"/>
  <c r="BC38" i="1"/>
  <c r="U41" i="14" s="1"/>
  <c r="AP39" i="1"/>
  <c r="O42" i="14" s="1"/>
  <c r="BC39" i="1"/>
  <c r="U42" i="14" s="1"/>
  <c r="AP40" i="1"/>
  <c r="O43" i="14" s="1"/>
  <c r="BC40" i="1"/>
  <c r="U43" i="14" s="1"/>
  <c r="AP42" i="1"/>
  <c r="O45" i="14" s="1"/>
  <c r="BC42" i="1"/>
  <c r="U45" i="14" s="1"/>
  <c r="AP43" i="1"/>
  <c r="O46" i="14" s="1"/>
  <c r="BC43" i="1"/>
  <c r="U46" i="14" s="1"/>
  <c r="AP44" i="1"/>
  <c r="O47" i="14"/>
  <c r="BC44" i="1"/>
  <c r="U47" i="14" s="1"/>
  <c r="AP45" i="1"/>
  <c r="O48" i="14" s="1"/>
  <c r="BC45" i="1"/>
  <c r="U48" i="14" s="1"/>
  <c r="AP46" i="1"/>
  <c r="O49" i="14" s="1"/>
  <c r="BC46" i="1"/>
  <c r="U49" i="14" s="1"/>
  <c r="AP55" i="1"/>
  <c r="O55" i="14" s="1"/>
  <c r="BC55" i="1"/>
  <c r="U55" i="14" s="1"/>
  <c r="AC14" i="1"/>
  <c r="I17" i="14" s="1"/>
  <c r="AC18" i="1"/>
  <c r="I21" i="14" s="1"/>
  <c r="AC19" i="1"/>
  <c r="I22" i="14" s="1"/>
  <c r="AC20" i="1"/>
  <c r="I23" i="14" s="1"/>
  <c r="AC22" i="1"/>
  <c r="I25" i="14" s="1"/>
  <c r="AC23" i="1"/>
  <c r="I26" i="14" s="1"/>
  <c r="AC25" i="1"/>
  <c r="I28" i="14"/>
  <c r="AC26" i="1"/>
  <c r="I29" i="14" s="1"/>
  <c r="AC27" i="1"/>
  <c r="I30" i="14" s="1"/>
  <c r="AC31" i="1"/>
  <c r="I34" i="14" s="1"/>
  <c r="AC33" i="1"/>
  <c r="I36" i="14" s="1"/>
  <c r="AC34" i="1"/>
  <c r="I37" i="14" s="1"/>
  <c r="AC35" i="1"/>
  <c r="I38" i="14" s="1"/>
  <c r="AC36" i="1"/>
  <c r="I39" i="14" s="1"/>
  <c r="AC37" i="1"/>
  <c r="I40" i="14" s="1"/>
  <c r="AC38" i="1"/>
  <c r="I41" i="14" s="1"/>
  <c r="AC39" i="1"/>
  <c r="I42" i="14"/>
  <c r="AC40" i="1"/>
  <c r="I43" i="14" s="1"/>
  <c r="AC42" i="1"/>
  <c r="I45" i="14" s="1"/>
  <c r="AC43" i="1"/>
  <c r="I46" i="14" s="1"/>
  <c r="AC44" i="1"/>
  <c r="I47" i="14" s="1"/>
  <c r="AC45" i="1"/>
  <c r="I48" i="14" s="1"/>
  <c r="AC46" i="1"/>
  <c r="I49" i="14"/>
  <c r="AC55" i="1"/>
  <c r="I55" i="14" s="1"/>
  <c r="P4" i="1"/>
  <c r="E1" i="3"/>
  <c r="F1" i="3"/>
  <c r="G1" i="3"/>
  <c r="H1" i="3"/>
  <c r="I1" i="3"/>
  <c r="J1" i="3"/>
  <c r="K1" i="3"/>
  <c r="L1" i="3"/>
  <c r="M1" i="3"/>
  <c r="N1" i="3"/>
  <c r="O1" i="3"/>
  <c r="D1" i="3"/>
  <c r="C15" i="9"/>
  <c r="C28" i="9"/>
  <c r="D44" i="3"/>
  <c r="D36" i="3"/>
  <c r="D34" i="3"/>
  <c r="D33" i="3"/>
  <c r="D21" i="3"/>
  <c r="E54" i="3"/>
  <c r="F54" i="3"/>
  <c r="G54" i="3"/>
  <c r="H54" i="3"/>
  <c r="I54" i="3"/>
  <c r="J54" i="3"/>
  <c r="K54" i="3"/>
  <c r="L54" i="3"/>
  <c r="M54" i="3"/>
  <c r="N54" i="3"/>
  <c r="O54" i="3"/>
  <c r="D54" i="3"/>
  <c r="E14" i="3"/>
  <c r="E52" i="3" s="1"/>
  <c r="F14" i="3"/>
  <c r="F52" i="3" s="1"/>
  <c r="G14" i="3"/>
  <c r="G52" i="3" s="1"/>
  <c r="H14" i="3"/>
  <c r="H52" i="3" s="1"/>
  <c r="I14" i="3"/>
  <c r="I52" i="3" s="1"/>
  <c r="J14" i="3"/>
  <c r="J52" i="3" s="1"/>
  <c r="K14" i="3"/>
  <c r="K52" i="3" s="1"/>
  <c r="L14" i="3"/>
  <c r="L52" i="3" s="1"/>
  <c r="M14" i="3"/>
  <c r="M52" i="3" s="1"/>
  <c r="N14" i="3"/>
  <c r="N52" i="3" s="1"/>
  <c r="O14" i="3"/>
  <c r="O52" i="3" s="1"/>
  <c r="D14" i="3"/>
  <c r="P60" i="3"/>
  <c r="T1" i="2"/>
  <c r="R1" i="19" s="1"/>
  <c r="U1" i="2"/>
  <c r="S1" i="19" s="1"/>
  <c r="V1" i="2"/>
  <c r="T1" i="1" s="1"/>
  <c r="W1" i="2"/>
  <c r="U1" i="19" s="1"/>
  <c r="X1" i="2"/>
  <c r="V1" i="19" s="1"/>
  <c r="Y1" i="2"/>
  <c r="Z1" i="2"/>
  <c r="AA1" i="2"/>
  <c r="AB1" i="2"/>
  <c r="Z1" i="19" s="1"/>
  <c r="AC1" i="2"/>
  <c r="AA1" i="1" s="1"/>
  <c r="AD1" i="2"/>
  <c r="AB1" i="1" s="1"/>
  <c r="S1" i="2"/>
  <c r="Q1" i="19" s="1"/>
  <c r="Z1" i="1"/>
  <c r="Z1" i="3"/>
  <c r="V1" i="1"/>
  <c r="R1" i="3"/>
  <c r="AG1" i="2"/>
  <c r="AK1" i="2"/>
  <c r="C33" i="4"/>
  <c r="E35" i="5"/>
  <c r="E1" i="1"/>
  <c r="F1" i="1"/>
  <c r="G1" i="1"/>
  <c r="H1" i="1"/>
  <c r="I1" i="1"/>
  <c r="J1" i="1"/>
  <c r="K1" i="1"/>
  <c r="L1" i="1"/>
  <c r="M1" i="1"/>
  <c r="N1" i="1"/>
  <c r="O1" i="1"/>
  <c r="D1" i="1"/>
  <c r="C26" i="4"/>
  <c r="C42" i="4"/>
  <c r="D6" i="5" s="1"/>
  <c r="D18" i="5" s="1"/>
  <c r="C13" i="4"/>
  <c r="A55" i="3"/>
  <c r="A53" i="3"/>
  <c r="A52" i="3"/>
  <c r="A13" i="3"/>
  <c r="B45" i="3"/>
  <c r="B44" i="3"/>
  <c r="C43" i="3"/>
  <c r="C42" i="3"/>
  <c r="C41" i="3"/>
  <c r="B40" i="3"/>
  <c r="B39" i="3"/>
  <c r="B38" i="3"/>
  <c r="B37" i="3"/>
  <c r="B36" i="3"/>
  <c r="B35" i="3"/>
  <c r="B34" i="3"/>
  <c r="B33" i="3"/>
  <c r="B32" i="3"/>
  <c r="B30" i="3"/>
  <c r="B26" i="3"/>
  <c r="B25" i="3"/>
  <c r="C24" i="3"/>
  <c r="C22" i="3"/>
  <c r="C21" i="3"/>
  <c r="B20" i="3"/>
  <c r="B19" i="3"/>
  <c r="C18" i="3"/>
  <c r="C17" i="3"/>
  <c r="B16" i="3"/>
  <c r="A15" i="3"/>
  <c r="A14" i="3"/>
  <c r="A8" i="3"/>
  <c r="A7" i="3"/>
  <c r="P62" i="3"/>
  <c r="P59" i="3"/>
  <c r="P58" i="3"/>
  <c r="BD24" i="2"/>
  <c r="BC24" i="2"/>
  <c r="BB24" i="2"/>
  <c r="BA24" i="2"/>
  <c r="AZ24" i="2"/>
  <c r="AY24" i="2"/>
  <c r="AX24" i="2"/>
  <c r="AW24" i="2"/>
  <c r="AV24" i="2"/>
  <c r="AU24" i="2"/>
  <c r="AT24" i="2"/>
  <c r="AS24" i="2"/>
  <c r="AQ24" i="2"/>
  <c r="AP24" i="2"/>
  <c r="AO24" i="2"/>
  <c r="AN24" i="2"/>
  <c r="AM24" i="2"/>
  <c r="AL24" i="2"/>
  <c r="AK24" i="2"/>
  <c r="AJ24" i="2"/>
  <c r="AI24" i="2"/>
  <c r="AH24" i="2"/>
  <c r="AG24" i="2"/>
  <c r="AF24" i="2"/>
  <c r="AD24" i="2"/>
  <c r="AC24" i="2"/>
  <c r="AB24" i="2"/>
  <c r="AA24" i="2"/>
  <c r="Z24" i="2"/>
  <c r="Y24" i="2"/>
  <c r="X24" i="2"/>
  <c r="W24" i="2"/>
  <c r="V24" i="2"/>
  <c r="U24" i="2"/>
  <c r="T24" i="2"/>
  <c r="S24" i="2"/>
  <c r="Q24" i="2"/>
  <c r="P24" i="2"/>
  <c r="O24" i="2"/>
  <c r="N24" i="2"/>
  <c r="M24" i="2"/>
  <c r="L24" i="2"/>
  <c r="K24" i="2"/>
  <c r="J24" i="2"/>
  <c r="I24" i="2"/>
  <c r="H24" i="2"/>
  <c r="G24" i="2"/>
  <c r="BE11" i="2"/>
  <c r="AR11" i="2"/>
  <c r="AE11" i="2"/>
  <c r="R11" i="2"/>
  <c r="BE10" i="2"/>
  <c r="AR10" i="2"/>
  <c r="AE10" i="2"/>
  <c r="R10" i="2"/>
  <c r="BE9" i="2"/>
  <c r="AR9" i="2"/>
  <c r="AE9" i="2"/>
  <c r="R9" i="2"/>
  <c r="BE8" i="2"/>
  <c r="AR8" i="2"/>
  <c r="AE8" i="2"/>
  <c r="R8" i="2"/>
  <c r="BE7" i="2"/>
  <c r="AR7" i="2"/>
  <c r="AE7" i="2"/>
  <c r="R7" i="2"/>
  <c r="BE6" i="2"/>
  <c r="AR6" i="2"/>
  <c r="AE6" i="2"/>
  <c r="R6" i="2"/>
  <c r="BE5" i="2"/>
  <c r="AR5" i="2"/>
  <c r="AE5" i="2"/>
  <c r="R5" i="2"/>
  <c r="BE4" i="2"/>
  <c r="BE24" i="2" s="1"/>
  <c r="AR4" i="2"/>
  <c r="AE4" i="2"/>
  <c r="R4" i="2"/>
  <c r="Q26" i="2"/>
  <c r="P26" i="2"/>
  <c r="O26" i="2"/>
  <c r="N26" i="2"/>
  <c r="M26" i="2"/>
  <c r="L26" i="2"/>
  <c r="K26" i="2"/>
  <c r="J26" i="2"/>
  <c r="I26" i="2"/>
  <c r="H26" i="2"/>
  <c r="G26" i="2"/>
  <c r="F26" i="2"/>
  <c r="Q25" i="2"/>
  <c r="P25" i="2"/>
  <c r="P45" i="2" s="1"/>
  <c r="O25" i="2"/>
  <c r="N25" i="2"/>
  <c r="M25" i="2"/>
  <c r="L25" i="2"/>
  <c r="K25" i="2"/>
  <c r="J25" i="2"/>
  <c r="I25" i="2"/>
  <c r="H25" i="2"/>
  <c r="G25" i="2"/>
  <c r="P55" i="1"/>
  <c r="D55" i="14" s="1"/>
  <c r="P46" i="1"/>
  <c r="D49" i="14" s="1"/>
  <c r="P45" i="1"/>
  <c r="D48" i="14" s="1"/>
  <c r="P44" i="1"/>
  <c r="D47" i="14" s="1"/>
  <c r="P43" i="1"/>
  <c r="D46" i="14" s="1"/>
  <c r="P42" i="1"/>
  <c r="D45" i="14" s="1"/>
  <c r="P40" i="1"/>
  <c r="D43" i="14" s="1"/>
  <c r="P39" i="1"/>
  <c r="D42" i="14" s="1"/>
  <c r="P38" i="1"/>
  <c r="D41" i="14" s="1"/>
  <c r="P37" i="1"/>
  <c r="D40" i="14" s="1"/>
  <c r="P36" i="1"/>
  <c r="D39" i="14" s="1"/>
  <c r="P35" i="1"/>
  <c r="D38" i="14" s="1"/>
  <c r="P34" i="1"/>
  <c r="D37" i="14" s="1"/>
  <c r="P33" i="1"/>
  <c r="D36" i="14" s="1"/>
  <c r="P31" i="1"/>
  <c r="D34" i="14" s="1"/>
  <c r="P27" i="1"/>
  <c r="D30" i="14" s="1"/>
  <c r="P26" i="1"/>
  <c r="D29" i="14" s="1"/>
  <c r="P25" i="1"/>
  <c r="D28" i="14" s="1"/>
  <c r="P23" i="1"/>
  <c r="D26" i="14" s="1"/>
  <c r="P22" i="1"/>
  <c r="D25" i="14" s="1"/>
  <c r="P20" i="1"/>
  <c r="D23" i="14" s="1"/>
  <c r="P19" i="1"/>
  <c r="D22" i="14" s="1"/>
  <c r="P18" i="1"/>
  <c r="D21" i="14" s="1"/>
  <c r="P14" i="1"/>
  <c r="D17" i="14" s="1"/>
  <c r="AC7" i="1"/>
  <c r="I10" i="14" s="1"/>
  <c r="P7" i="1"/>
  <c r="D10" i="14" s="1"/>
  <c r="D26" i="4"/>
  <c r="G45" i="2" l="1"/>
  <c r="H45" i="2"/>
  <c r="Q45" i="2"/>
  <c r="F45" i="2"/>
  <c r="I45" i="2"/>
  <c r="G5" i="1" s="1"/>
  <c r="J45" i="2"/>
  <c r="H5" i="1" s="1"/>
  <c r="K45" i="2"/>
  <c r="I5" i="1" s="1"/>
  <c r="M45" i="2"/>
  <c r="K5" i="1" s="1"/>
  <c r="K6" i="1" s="1"/>
  <c r="N45" i="2"/>
  <c r="L5" i="1" s="1"/>
  <c r="L45" i="2"/>
  <c r="J5" i="1" s="1"/>
  <c r="J6" i="1" s="1"/>
  <c r="O45" i="2"/>
  <c r="M5" i="1" s="1"/>
  <c r="W38" i="14"/>
  <c r="W35" i="14"/>
  <c r="D52" i="3"/>
  <c r="AE63" i="3"/>
  <c r="AF63" i="3"/>
  <c r="AG63" i="3"/>
  <c r="AH63" i="3"/>
  <c r="AI63" i="3"/>
  <c r="AJ63" i="3"/>
  <c r="AK63" i="3"/>
  <c r="AL63" i="3"/>
  <c r="AM63" i="3"/>
  <c r="AN63" i="3"/>
  <c r="AO63" i="3"/>
  <c r="AD63" i="3"/>
  <c r="AP63" i="3" s="1"/>
  <c r="D13" i="14"/>
  <c r="K13" i="14" s="1"/>
  <c r="O11" i="1"/>
  <c r="O11" i="3" s="1"/>
  <c r="J11" i="1"/>
  <c r="J11" i="3" s="1"/>
  <c r="P14" i="3"/>
  <c r="Y15" i="14"/>
  <c r="Z15" i="14"/>
  <c r="S15" i="14"/>
  <c r="T15" i="14" s="1"/>
  <c r="W15" i="14"/>
  <c r="Q15" i="14"/>
  <c r="M15" i="14"/>
  <c r="N15" i="14" s="1"/>
  <c r="O5" i="14"/>
  <c r="S5" i="14" s="1"/>
  <c r="T5" i="14" s="1"/>
  <c r="P54" i="3"/>
  <c r="AC14" i="3"/>
  <c r="R24" i="2"/>
  <c r="AZ5" i="1"/>
  <c r="AE26" i="2"/>
  <c r="AR26" i="2"/>
  <c r="R43" i="2"/>
  <c r="AE42" i="2"/>
  <c r="AE24" i="2"/>
  <c r="AR38" i="2"/>
  <c r="O5" i="1"/>
  <c r="X5" i="1"/>
  <c r="AB5" i="1"/>
  <c r="AK5" i="1"/>
  <c r="AO5" i="1"/>
  <c r="AT5" i="1"/>
  <c r="AX5" i="1"/>
  <c r="BB5" i="1"/>
  <c r="AR24" i="2"/>
  <c r="U1" i="1"/>
  <c r="AF1" i="2"/>
  <c r="AD1" i="1" s="1"/>
  <c r="F5" i="1"/>
  <c r="N5" i="1"/>
  <c r="W5" i="1"/>
  <c r="AA5" i="1"/>
  <c r="AA6" i="1" s="1"/>
  <c r="AF5" i="1"/>
  <c r="AS5" i="1"/>
  <c r="AW5" i="1"/>
  <c r="S1" i="3"/>
  <c r="U1" i="3"/>
  <c r="Q1" i="3"/>
  <c r="Y5" i="1"/>
  <c r="Y5" i="3" s="1"/>
  <c r="AL5" i="1"/>
  <c r="AQ5" i="1"/>
  <c r="Q1" i="1"/>
  <c r="AH1" i="2"/>
  <c r="AF1" i="19" s="1"/>
  <c r="BE38" i="2"/>
  <c r="AE37" i="2"/>
  <c r="R44" i="2"/>
  <c r="BE42" i="2"/>
  <c r="AR41" i="2"/>
  <c r="R40" i="2"/>
  <c r="AR39" i="2"/>
  <c r="AR35" i="2"/>
  <c r="AR29" i="2"/>
  <c r="AO1" i="2"/>
  <c r="BB1" i="2" s="1"/>
  <c r="AZ1" i="3" s="1"/>
  <c r="V1" i="3"/>
  <c r="S1" i="1"/>
  <c r="BE32" i="2"/>
  <c r="R26" i="2"/>
  <c r="AR43" i="2"/>
  <c r="AI1" i="1"/>
  <c r="AI1" i="19"/>
  <c r="AQ1" i="2"/>
  <c r="AO1" i="1" s="1"/>
  <c r="AN1" i="2"/>
  <c r="AL1" i="19" s="1"/>
  <c r="Y1" i="19"/>
  <c r="AE44" i="2"/>
  <c r="BE40" i="2"/>
  <c r="AR37" i="2"/>
  <c r="BE36" i="2"/>
  <c r="BE34" i="2"/>
  <c r="R34" i="2"/>
  <c r="AR31" i="2"/>
  <c r="R31" i="2"/>
  <c r="AE1" i="1"/>
  <c r="AE1" i="19"/>
  <c r="AB1" i="3"/>
  <c r="AB1" i="19"/>
  <c r="AM1" i="2"/>
  <c r="AK1" i="19" s="1"/>
  <c r="X1" i="19"/>
  <c r="T1" i="3"/>
  <c r="T1" i="19"/>
  <c r="AC54" i="3"/>
  <c r="AX1" i="2"/>
  <c r="AT1" i="2"/>
  <c r="X1" i="1"/>
  <c r="AS1" i="2"/>
  <c r="AQ1" i="3" s="1"/>
  <c r="AP1" i="2"/>
  <c r="AN1" i="19" s="1"/>
  <c r="AA1" i="19"/>
  <c r="AL1" i="2"/>
  <c r="AJ1" i="19" s="1"/>
  <c r="W1" i="19"/>
  <c r="AF1" i="1"/>
  <c r="AJ1" i="2"/>
  <c r="AW1" i="2" s="1"/>
  <c r="AU1" i="19" s="1"/>
  <c r="BC14" i="3"/>
  <c r="BE44" i="2"/>
  <c r="R39" i="2"/>
  <c r="AE39" i="2"/>
  <c r="BE37" i="2"/>
  <c r="AR36" i="2"/>
  <c r="AR32" i="2"/>
  <c r="AE31" i="2"/>
  <c r="BE29" i="2"/>
  <c r="R5" i="1"/>
  <c r="AE5" i="1"/>
  <c r="AR5" i="1"/>
  <c r="AR5" i="3" s="1"/>
  <c r="AV5" i="1"/>
  <c r="R1" i="1"/>
  <c r="AI1" i="2"/>
  <c r="AG1" i="3" s="1"/>
  <c r="X1" i="3"/>
  <c r="Y1" i="3"/>
  <c r="W1" i="3"/>
  <c r="AP54" i="3"/>
  <c r="BC54" i="3"/>
  <c r="AE43" i="2"/>
  <c r="BE43" i="2"/>
  <c r="BE41" i="2"/>
  <c r="AE41" i="2"/>
  <c r="R41" i="2"/>
  <c r="AE38" i="2"/>
  <c r="AE35" i="2"/>
  <c r="AE33" i="2"/>
  <c r="AR33" i="2"/>
  <c r="BE33" i="2"/>
  <c r="AR30" i="2"/>
  <c r="C30" i="9"/>
  <c r="C32" i="9" s="1"/>
  <c r="D63" i="3" s="1"/>
  <c r="D30" i="9"/>
  <c r="D32" i="9" s="1"/>
  <c r="F30" i="9"/>
  <c r="F32" i="9" s="1"/>
  <c r="BE26" i="2"/>
  <c r="AN5" i="1"/>
  <c r="AN5" i="3" s="1"/>
  <c r="O5" i="3"/>
  <c r="AU5" i="1"/>
  <c r="AR25" i="2"/>
  <c r="R25" i="2"/>
  <c r="BE25" i="2"/>
  <c r="AD5" i="1"/>
  <c r="U5" i="1"/>
  <c r="AG5" i="1"/>
  <c r="AE25" i="2"/>
  <c r="E5" i="1"/>
  <c r="V5" i="1"/>
  <c r="Z5" i="1"/>
  <c r="AM5" i="1"/>
  <c r="AH5" i="1"/>
  <c r="T5" i="1"/>
  <c r="AI5" i="1"/>
  <c r="AL18" i="3"/>
  <c r="Q3" i="3"/>
  <c r="D10" i="6"/>
  <c r="E10" i="6"/>
  <c r="C10" i="6"/>
  <c r="Y25" i="3"/>
  <c r="D7" i="5"/>
  <c r="AB41" i="3"/>
  <c r="AM19" i="3"/>
  <c r="AT22" i="3"/>
  <c r="Q26" i="3"/>
  <c r="AA32" i="3"/>
  <c r="AZ17" i="3"/>
  <c r="W43" i="3"/>
  <c r="Y43" i="3"/>
  <c r="S39" i="3"/>
  <c r="AL22" i="3"/>
  <c r="R30" i="3"/>
  <c r="Y39" i="3"/>
  <c r="U32" i="3"/>
  <c r="AU24" i="3"/>
  <c r="AR42" i="3"/>
  <c r="V29" i="3"/>
  <c r="Q24" i="3"/>
  <c r="Q35" i="3"/>
  <c r="W35" i="3"/>
  <c r="X18" i="3"/>
  <c r="AH25" i="3"/>
  <c r="S24" i="3"/>
  <c r="W25" i="3"/>
  <c r="AB17" i="3"/>
  <c r="AU39" i="3"/>
  <c r="AW18" i="3"/>
  <c r="Q25" i="3"/>
  <c r="AB43" i="3"/>
  <c r="W30" i="3"/>
  <c r="AD17" i="3"/>
  <c r="R39" i="3"/>
  <c r="W18" i="3"/>
  <c r="AJ17" i="3"/>
  <c r="AD26" i="3"/>
  <c r="AI32" i="3"/>
  <c r="AS45" i="3"/>
  <c r="AY5" i="1"/>
  <c r="S5" i="1"/>
  <c r="S6" i="1" s="1"/>
  <c r="AJ5" i="1"/>
  <c r="BA5" i="1"/>
  <c r="D6" i="14"/>
  <c r="K6" i="14" s="1"/>
  <c r="L16" i="6"/>
  <c r="D5" i="14"/>
  <c r="G5" i="14" s="1"/>
  <c r="H5" i="14" s="1"/>
  <c r="L15" i="6"/>
  <c r="X38" i="3"/>
  <c r="AB45" i="3"/>
  <c r="Q42" i="3"/>
  <c r="Q39" i="3"/>
  <c r="Z38" i="3"/>
  <c r="AB32" i="3"/>
  <c r="U25" i="3"/>
  <c r="AH17" i="3"/>
  <c r="AD24" i="3"/>
  <c r="U38" i="3"/>
  <c r="Y26" i="3"/>
  <c r="S18" i="3"/>
  <c r="AJ18" i="3"/>
  <c r="T30" i="3"/>
  <c r="AH30" i="3"/>
  <c r="AY25" i="3"/>
  <c r="AM35" i="3"/>
  <c r="AZ45" i="3"/>
  <c r="BB25" i="3"/>
  <c r="Q45" i="3"/>
  <c r="T45" i="3"/>
  <c r="Y45" i="3"/>
  <c r="Z43" i="3"/>
  <c r="AA45" i="3"/>
  <c r="Q17" i="3"/>
  <c r="V45" i="3"/>
  <c r="R43" i="3"/>
  <c r="T41" i="3"/>
  <c r="R38" i="3"/>
  <c r="X32" i="3"/>
  <c r="Z26" i="3"/>
  <c r="X24" i="3"/>
  <c r="Y19" i="3"/>
  <c r="AA17" i="3"/>
  <c r="AD18" i="3"/>
  <c r="AL19" i="3"/>
  <c r="AH24" i="3"/>
  <c r="Z39" i="3"/>
  <c r="Z35" i="3"/>
  <c r="S32" i="3"/>
  <c r="X25" i="3"/>
  <c r="AB19" i="3"/>
  <c r="AE17" i="3"/>
  <c r="AI25" i="3"/>
  <c r="V32" i="3"/>
  <c r="W19" i="3"/>
  <c r="AF22" i="3"/>
  <c r="T39" i="3"/>
  <c r="R25" i="3"/>
  <c r="AO19" i="3"/>
  <c r="AL35" i="3"/>
  <c r="AY17" i="3"/>
  <c r="AQ32" i="3"/>
  <c r="AQ45" i="3"/>
  <c r="AM39" i="3"/>
  <c r="AV26" i="3"/>
  <c r="AN35" i="3"/>
  <c r="AS32" i="3"/>
  <c r="AK41" i="3"/>
  <c r="AT38" i="3"/>
  <c r="AR29" i="3"/>
  <c r="Q18" i="3"/>
  <c r="Q41" i="3"/>
  <c r="Q43" i="3"/>
  <c r="AA41" i="3"/>
  <c r="AB42" i="3"/>
  <c r="X41" i="3"/>
  <c r="S30" i="3"/>
  <c r="S22" i="3"/>
  <c r="T18" i="3"/>
  <c r="AH19" i="3"/>
  <c r="W41" i="3"/>
  <c r="W32" i="3"/>
  <c r="Z22" i="3"/>
  <c r="AM22" i="3"/>
  <c r="V24" i="3"/>
  <c r="R42" i="3"/>
  <c r="AK17" i="3"/>
  <c r="AL43" i="3"/>
  <c r="AY41" i="3"/>
  <c r="AV19" i="3"/>
  <c r="AS24" i="3"/>
  <c r="AK30" i="3"/>
  <c r="Z28" i="3"/>
  <c r="U45" i="3"/>
  <c r="V43" i="3"/>
  <c r="X42" i="3"/>
  <c r="T42" i="3"/>
  <c r="W45" i="3"/>
  <c r="Q30" i="3"/>
  <c r="R45" i="3"/>
  <c r="Y42" i="3"/>
  <c r="W39" i="3"/>
  <c r="AA35" i="3"/>
  <c r="T32" i="3"/>
  <c r="R26" i="3"/>
  <c r="T24" i="3"/>
  <c r="U19" i="3"/>
  <c r="S17" i="3"/>
  <c r="AH18" i="3"/>
  <c r="AD22" i="3"/>
  <c r="AD25" i="3"/>
  <c r="V39" i="3"/>
  <c r="V35" i="3"/>
  <c r="V30" i="3"/>
  <c r="T25" i="3"/>
  <c r="X19" i="3"/>
  <c r="AE18" i="3"/>
  <c r="W42" i="3"/>
  <c r="U30" i="3"/>
  <c r="V18" i="3"/>
  <c r="AF24" i="3"/>
  <c r="S38" i="3"/>
  <c r="X22" i="3"/>
  <c r="AG24" i="3"/>
  <c r="AD39" i="3"/>
  <c r="AQ19" i="3"/>
  <c r="AU35" i="3"/>
  <c r="AE26" i="3"/>
  <c r="AI42" i="3"/>
  <c r="AR35" i="3"/>
  <c r="AJ41" i="3"/>
  <c r="BA38" i="3"/>
  <c r="AG45" i="3"/>
  <c r="BB43" i="3"/>
  <c r="D5" i="1"/>
  <c r="R28" i="2"/>
  <c r="BE28" i="2"/>
  <c r="AR28" i="2"/>
  <c r="AF3" i="3"/>
  <c r="AG31" i="3"/>
  <c r="AA29" i="3"/>
  <c r="AS29" i="3"/>
  <c r="AW29" i="3"/>
  <c r="Y29" i="3"/>
  <c r="BB42" i="3"/>
  <c r="AX32" i="3"/>
  <c r="BB24" i="3"/>
  <c r="BB18" i="3"/>
  <c r="AO42" i="3"/>
  <c r="AG38" i="3"/>
  <c r="AG30" i="3"/>
  <c r="AW42" i="3"/>
  <c r="BA35" i="3"/>
  <c r="BA26" i="3"/>
  <c r="BA19" i="3"/>
  <c r="AF45" i="3"/>
  <c r="AF41" i="3"/>
  <c r="AF32" i="3"/>
  <c r="AZ43" i="3"/>
  <c r="AZ39" i="3"/>
  <c r="AZ30" i="3"/>
  <c r="AR24" i="3"/>
  <c r="AR19" i="3"/>
  <c r="AI45" i="3"/>
  <c r="AE42" i="3"/>
  <c r="AE39" i="3"/>
  <c r="AE35" i="3"/>
  <c r="AI30" i="3"/>
  <c r="AM25" i="3"/>
  <c r="AQ43" i="3"/>
  <c r="AU41" i="3"/>
  <c r="AY38" i="3"/>
  <c r="AY32" i="3"/>
  <c r="AQ30" i="3"/>
  <c r="AU25" i="3"/>
  <c r="AU22" i="3"/>
  <c r="AY18" i="3"/>
  <c r="AQ17" i="3"/>
  <c r="AD43" i="3"/>
  <c r="AH41" i="3"/>
  <c r="AL38" i="3"/>
  <c r="AL32" i="3"/>
  <c r="AD30" i="3"/>
  <c r="AK25" i="3"/>
  <c r="AK22" i="3"/>
  <c r="AO18" i="3"/>
  <c r="AG17" i="3"/>
  <c r="R19" i="3"/>
  <c r="AB22" i="3"/>
  <c r="Z25" i="3"/>
  <c r="X30" i="3"/>
  <c r="T35" i="3"/>
  <c r="W38" i="3"/>
  <c r="AB39" i="3"/>
  <c r="V42" i="3"/>
  <c r="AF25" i="3"/>
  <c r="AN22" i="3"/>
  <c r="AJ19" i="3"/>
  <c r="AF18" i="3"/>
  <c r="U17" i="3"/>
  <c r="Z18" i="3"/>
  <c r="U22" i="3"/>
  <c r="Z24" i="3"/>
  <c r="T26" i="3"/>
  <c r="Y30" i="3"/>
  <c r="U35" i="3"/>
  <c r="AB38" i="3"/>
  <c r="V41" i="3"/>
  <c r="AA42" i="3"/>
  <c r="AM24" i="3"/>
  <c r="AI22" i="3"/>
  <c r="AE19" i="3"/>
  <c r="AM17" i="3"/>
  <c r="V17" i="3"/>
  <c r="AR23" i="3"/>
  <c r="AN31" i="3"/>
  <c r="AX31" i="3"/>
  <c r="BB28" i="3"/>
  <c r="AY28" i="3"/>
  <c r="Q29" i="3"/>
  <c r="AE29" i="3"/>
  <c r="AT39" i="3"/>
  <c r="AX30" i="3"/>
  <c r="AX24" i="3"/>
  <c r="AX17" i="3"/>
  <c r="AO41" i="3"/>
  <c r="AO35" i="3"/>
  <c r="AO25" i="3"/>
  <c r="AW41" i="3"/>
  <c r="AW35" i="3"/>
  <c r="AW25" i="3"/>
  <c r="BA18" i="3"/>
  <c r="AN43" i="3"/>
  <c r="AN38" i="3"/>
  <c r="AF30" i="3"/>
  <c r="AV43" i="3"/>
  <c r="AV38" i="3"/>
  <c r="AZ26" i="3"/>
  <c r="AZ22" i="3"/>
  <c r="AR18" i="3"/>
  <c r="AM43" i="3"/>
  <c r="AM41" i="3"/>
  <c r="AI38" i="3"/>
  <c r="AM32" i="3"/>
  <c r="AE30" i="3"/>
  <c r="AU45" i="3"/>
  <c r="AY42" i="3"/>
  <c r="AQ41" i="3"/>
  <c r="AQ38" i="3"/>
  <c r="AU32" i="3"/>
  <c r="AY26" i="3"/>
  <c r="AY24" i="3"/>
  <c r="AQ22" i="3"/>
  <c r="AU18" i="3"/>
  <c r="AH45" i="3"/>
  <c r="AL42" i="3"/>
  <c r="AD41" i="3"/>
  <c r="AD38" i="3"/>
  <c r="AH32" i="3"/>
  <c r="AL26" i="3"/>
  <c r="AO24" i="3"/>
  <c r="AG22" i="3"/>
  <c r="AK18" i="3"/>
  <c r="X17" i="3"/>
  <c r="V19" i="3"/>
  <c r="U24" i="3"/>
  <c r="W26" i="3"/>
  <c r="AB30" i="3"/>
  <c r="X35" i="3"/>
  <c r="AA38" i="3"/>
  <c r="U41" i="3"/>
  <c r="Z42" i="3"/>
  <c r="AN24" i="3"/>
  <c r="AJ22" i="3"/>
  <c r="AF19" i="3"/>
  <c r="AN17" i="3"/>
  <c r="Y17" i="3"/>
  <c r="S19" i="3"/>
  <c r="Y22" i="3"/>
  <c r="S25" i="3"/>
  <c r="X26" i="3"/>
  <c r="R32" i="3"/>
  <c r="Y35" i="3"/>
  <c r="U39" i="3"/>
  <c r="Z41" i="3"/>
  <c r="T43" i="3"/>
  <c r="AI24" i="3"/>
  <c r="AE22" i="3"/>
  <c r="AM18" i="3"/>
  <c r="AI17" i="3"/>
  <c r="Z31" i="3"/>
  <c r="AU28" i="3"/>
  <c r="AI28" i="3"/>
  <c r="BB35" i="3"/>
  <c r="AT19" i="3"/>
  <c r="AG39" i="3"/>
  <c r="BA43" i="3"/>
  <c r="AS30" i="3"/>
  <c r="AS17" i="3"/>
  <c r="AJ35" i="3"/>
  <c r="AR41" i="3"/>
  <c r="AR25" i="3"/>
  <c r="AR17" i="3"/>
  <c r="AI39" i="3"/>
  <c r="AM30" i="3"/>
  <c r="AY43" i="3"/>
  <c r="AQ39" i="3"/>
  <c r="AU30" i="3"/>
  <c r="AQ24" i="3"/>
  <c r="AU17" i="3"/>
  <c r="AL41" i="3"/>
  <c r="AH35" i="3"/>
  <c r="AL25" i="3"/>
  <c r="AG19" i="3"/>
  <c r="U18" i="3"/>
  <c r="V25" i="3"/>
  <c r="Y32" i="3"/>
  <c r="X39" i="3"/>
  <c r="AJ25" i="3"/>
  <c r="AN19" i="3"/>
  <c r="AF17" i="3"/>
  <c r="AA19" i="3"/>
  <c r="AA25" i="3"/>
  <c r="Z32" i="3"/>
  <c r="R41" i="3"/>
  <c r="AE25" i="3"/>
  <c r="AI19" i="3"/>
  <c r="R17" i="3"/>
  <c r="AA18" i="3"/>
  <c r="R22" i="3"/>
  <c r="W24" i="3"/>
  <c r="AB25" i="3"/>
  <c r="AV31" i="3"/>
  <c r="AG29" i="3"/>
  <c r="AQ28" i="3"/>
  <c r="AT30" i="3"/>
  <c r="AK45" i="3"/>
  <c r="AK32" i="3"/>
  <c r="AS41" i="3"/>
  <c r="AW24" i="3"/>
  <c r="AJ42" i="3"/>
  <c r="AN26" i="3"/>
  <c r="AV35" i="3"/>
  <c r="AZ19" i="3"/>
  <c r="AI43" i="3"/>
  <c r="AE38" i="3"/>
  <c r="AI26" i="3"/>
  <c r="AU42" i="3"/>
  <c r="AY35" i="3"/>
  <c r="AQ26" i="3"/>
  <c r="AY19" i="3"/>
  <c r="AD45" i="3"/>
  <c r="AH39" i="3"/>
  <c r="AD32" i="3"/>
  <c r="AK24" i="3"/>
  <c r="AO17" i="3"/>
  <c r="Z19" i="3"/>
  <c r="AA26" i="3"/>
  <c r="AB35" i="3"/>
  <c r="Y41" i="3"/>
  <c r="AJ24" i="3"/>
  <c r="AN18" i="3"/>
  <c r="R18" i="3"/>
  <c r="R24" i="3"/>
  <c r="AB26" i="3"/>
  <c r="T38" i="3"/>
  <c r="S42" i="3"/>
  <c r="AE24" i="3"/>
  <c r="AI18" i="3"/>
  <c r="Z17" i="3"/>
  <c r="T19" i="3"/>
  <c r="V22" i="3"/>
  <c r="AA24" i="3"/>
  <c r="U26" i="3"/>
  <c r="Z30" i="3"/>
  <c r="R35" i="3"/>
  <c r="Y38" i="3"/>
  <c r="S41" i="3"/>
  <c r="AL24" i="3"/>
  <c r="AH22" i="3"/>
  <c r="AD19" i="3"/>
  <c r="AL17" i="3"/>
  <c r="W17" i="3"/>
  <c r="AB18" i="3"/>
  <c r="W22" i="3"/>
  <c r="AB24" i="3"/>
  <c r="V26" i="3"/>
  <c r="AA30" i="3"/>
  <c r="S35" i="3"/>
  <c r="V38" i="3"/>
  <c r="AA39" i="3"/>
  <c r="U42" i="3"/>
  <c r="X43" i="3"/>
  <c r="Z45" i="3"/>
  <c r="Q22" i="3"/>
  <c r="S45" i="3"/>
  <c r="Q38" i="3"/>
  <c r="X45" i="3"/>
  <c r="AA43" i="3"/>
  <c r="U43" i="3"/>
  <c r="Q19" i="3"/>
  <c r="Q32" i="3"/>
  <c r="AQ31" i="3"/>
  <c r="P33" i="3"/>
  <c r="AC21" i="3"/>
  <c r="S26" i="3"/>
  <c r="Y24" i="3"/>
  <c r="T22" i="3"/>
  <c r="Y18" i="3"/>
  <c r="T17" i="3"/>
  <c r="AG18" i="3"/>
  <c r="AK19" i="3"/>
  <c r="AO22" i="3"/>
  <c r="AG25" i="3"/>
  <c r="AH26" i="3"/>
  <c r="AL30" i="3"/>
  <c r="AD35" i="3"/>
  <c r="AH38" i="3"/>
  <c r="AL39" i="3"/>
  <c r="AD42" i="3"/>
  <c r="AH43" i="3"/>
  <c r="AL45" i="3"/>
  <c r="AQ18" i="3"/>
  <c r="AU19" i="3"/>
  <c r="AY22" i="3"/>
  <c r="AQ25" i="3"/>
  <c r="AU26" i="3"/>
  <c r="AY30" i="3"/>
  <c r="AQ35" i="3"/>
  <c r="AU38" i="3"/>
  <c r="AY39" i="3"/>
  <c r="AQ42" i="3"/>
  <c r="AU43" i="3"/>
  <c r="AY45" i="3"/>
  <c r="AM26" i="3"/>
  <c r="AE32" i="3"/>
  <c r="AI35" i="3"/>
  <c r="AM38" i="3"/>
  <c r="AE41" i="3"/>
  <c r="AE43" i="3"/>
  <c r="AM45" i="3"/>
  <c r="AV18" i="3"/>
  <c r="AV22" i="3"/>
  <c r="AV25" i="3"/>
  <c r="AR32" i="3"/>
  <c r="AZ38" i="3"/>
  <c r="AV42" i="3"/>
  <c r="AN25" i="3"/>
  <c r="AJ32" i="3"/>
  <c r="AF39" i="3"/>
  <c r="AN42" i="3"/>
  <c r="AW17" i="3"/>
  <c r="AS22" i="3"/>
  <c r="BA25" i="3"/>
  <c r="AW32" i="3"/>
  <c r="AS39" i="3"/>
  <c r="BA42" i="3"/>
  <c r="AG26" i="3"/>
  <c r="AO32" i="3"/>
  <c r="AK39" i="3"/>
  <c r="AG43" i="3"/>
  <c r="BB17" i="3"/>
  <c r="AX22" i="3"/>
  <c r="AT26" i="3"/>
  <c r="BB32" i="3"/>
  <c r="AT41" i="3"/>
  <c r="BA28" i="3"/>
  <c r="AG28" i="3"/>
  <c r="AF29" i="3"/>
  <c r="AV28" i="3"/>
  <c r="AC36" i="3"/>
  <c r="AC34" i="3"/>
  <c r="AP21" i="3"/>
  <c r="BC34" i="3"/>
  <c r="AL23" i="3"/>
  <c r="AK23" i="3"/>
  <c r="Q23" i="3"/>
  <c r="P21" i="3"/>
  <c r="P34" i="3"/>
  <c r="P36" i="3"/>
  <c r="P44" i="3"/>
  <c r="AC33" i="3"/>
  <c r="AP33" i="3"/>
  <c r="AP36" i="3"/>
  <c r="AP44" i="3"/>
  <c r="BC33" i="3"/>
  <c r="BC44" i="3"/>
  <c r="C43" i="4"/>
  <c r="AT7" i="3"/>
  <c r="AH7" i="3"/>
  <c r="AS7" i="3"/>
  <c r="AI7" i="3"/>
  <c r="Y3" i="3"/>
  <c r="AE3" i="3"/>
  <c r="AS23" i="3"/>
  <c r="AI31" i="3"/>
  <c r="AQ23" i="3"/>
  <c r="W31" i="3"/>
  <c r="AW31" i="3"/>
  <c r="T23" i="3"/>
  <c r="AO23" i="3"/>
  <c r="AK31" i="3"/>
  <c r="W29" i="3"/>
  <c r="AT28" i="3"/>
  <c r="AZ29" i="3"/>
  <c r="W28" i="3"/>
  <c r="AU29" i="3"/>
  <c r="AR28" i="3"/>
  <c r="AS28" i="3"/>
  <c r="U28" i="3"/>
  <c r="AI29" i="3"/>
  <c r="AH28" i="3"/>
  <c r="T29" i="3"/>
  <c r="AL29" i="3"/>
  <c r="AO29" i="3"/>
  <c r="X29" i="3"/>
  <c r="AK28" i="3"/>
  <c r="V28" i="3"/>
  <c r="AJ29" i="3"/>
  <c r="AN28" i="3"/>
  <c r="BB45" i="3"/>
  <c r="AX43" i="3"/>
  <c r="AT42" i="3"/>
  <c r="BB39" i="3"/>
  <c r="Z23" i="3"/>
  <c r="U23" i="3"/>
  <c r="AR31" i="3"/>
  <c r="AA23" i="3"/>
  <c r="AF31" i="3"/>
  <c r="BA31" i="3"/>
  <c r="X23" i="3"/>
  <c r="AD23" i="3"/>
  <c r="T31" i="3"/>
  <c r="AO31" i="3"/>
  <c r="S29" i="3"/>
  <c r="AT29" i="3"/>
  <c r="AV29" i="3"/>
  <c r="S28" i="3"/>
  <c r="AD29" i="3"/>
  <c r="AX29" i="3"/>
  <c r="X28" i="3"/>
  <c r="AH29" i="3"/>
  <c r="AJ28" i="3"/>
  <c r="Z29" i="3"/>
  <c r="AK29" i="3"/>
  <c r="AE28" i="3"/>
  <c r="R28" i="3"/>
  <c r="U29" i="3"/>
  <c r="AB29" i="3"/>
  <c r="AM28" i="3"/>
  <c r="AN29" i="3"/>
  <c r="BA29" i="3"/>
  <c r="AX45" i="3"/>
  <c r="AT43" i="3"/>
  <c r="BB41" i="3"/>
  <c r="AX39" i="3"/>
  <c r="S23" i="3"/>
  <c r="AZ31" i="3"/>
  <c r="S31" i="3"/>
  <c r="BB31" i="3"/>
  <c r="AX28" i="3"/>
  <c r="AA28" i="3"/>
  <c r="AY29" i="3"/>
  <c r="Q28" i="3"/>
  <c r="R29" i="3"/>
  <c r="AB28" i="3"/>
  <c r="AM29" i="3"/>
  <c r="T28" i="3"/>
  <c r="AF28" i="3"/>
  <c r="AX42" i="3"/>
  <c r="BB38" i="3"/>
  <c r="AX35" i="3"/>
  <c r="AT32" i="3"/>
  <c r="BB26" i="3"/>
  <c r="AX25" i="3"/>
  <c r="AT24" i="3"/>
  <c r="BB19" i="3"/>
  <c r="AX18" i="3"/>
  <c r="AT17" i="3"/>
  <c r="AO43" i="3"/>
  <c r="AK42" i="3"/>
  <c r="AG41" i="3"/>
  <c r="AO38" i="3"/>
  <c r="AK35" i="3"/>
  <c r="AG32" i="3"/>
  <c r="AO26" i="3"/>
  <c r="BA45" i="3"/>
  <c r="AW43" i="3"/>
  <c r="AS42" i="3"/>
  <c r="BA39" i="3"/>
  <c r="AW38" i="3"/>
  <c r="AS35" i="3"/>
  <c r="BA30" i="3"/>
  <c r="AW26" i="3"/>
  <c r="AS25" i="3"/>
  <c r="BA22" i="3"/>
  <c r="AW19" i="3"/>
  <c r="AS18" i="3"/>
  <c r="AN45" i="3"/>
  <c r="AJ43" i="3"/>
  <c r="AF42" i="3"/>
  <c r="AN39" i="3"/>
  <c r="AJ38" i="3"/>
  <c r="AF35" i="3"/>
  <c r="AN30" i="3"/>
  <c r="AJ26" i="3"/>
  <c r="AV45" i="3"/>
  <c r="AR43" i="3"/>
  <c r="AZ41" i="3"/>
  <c r="AV39" i="3"/>
  <c r="AR38" i="3"/>
  <c r="AZ32" i="3"/>
  <c r="AV30" i="3"/>
  <c r="AR26" i="3"/>
  <c r="AZ24" i="3"/>
  <c r="Y31" i="3"/>
  <c r="AN23" i="3"/>
  <c r="AJ31" i="3"/>
  <c r="AG23" i="3"/>
  <c r="X31" i="3"/>
  <c r="Y23" i="3"/>
  <c r="BB29" i="3"/>
  <c r="AZ28" i="3"/>
  <c r="AO28" i="3"/>
  <c r="AD28" i="3"/>
  <c r="Y28" i="3"/>
  <c r="AW28" i="3"/>
  <c r="AL28" i="3"/>
  <c r="AQ29" i="3"/>
  <c r="AT45" i="3"/>
  <c r="AX41" i="3"/>
  <c r="AX38" i="3"/>
  <c r="AT35" i="3"/>
  <c r="BB30" i="3"/>
  <c r="AX26" i="3"/>
  <c r="AT25" i="3"/>
  <c r="BB22" i="3"/>
  <c r="AX19" i="3"/>
  <c r="AT18" i="3"/>
  <c r="AO45" i="3"/>
  <c r="AK43" i="3"/>
  <c r="AG42" i="3"/>
  <c r="AO39" i="3"/>
  <c r="AK38" i="3"/>
  <c r="AG35" i="3"/>
  <c r="AO30" i="3"/>
  <c r="AK26" i="3"/>
  <c r="AW45" i="3"/>
  <c r="AS43" i="3"/>
  <c r="BA41" i="3"/>
  <c r="AW39" i="3"/>
  <c r="AS38" i="3"/>
  <c r="BA32" i="3"/>
  <c r="AW30" i="3"/>
  <c r="AS26" i="3"/>
  <c r="BA24" i="3"/>
  <c r="AW22" i="3"/>
  <c r="AS19" i="3"/>
  <c r="BA17" i="3"/>
  <c r="AJ45" i="3"/>
  <c r="AF43" i="3"/>
  <c r="AN41" i="3"/>
  <c r="AJ39" i="3"/>
  <c r="AF38" i="3"/>
  <c r="AN32" i="3"/>
  <c r="AJ30" i="3"/>
  <c r="AF26" i="3"/>
  <c r="AR45" i="3"/>
  <c r="AZ42" i="3"/>
  <c r="AV41" i="3"/>
  <c r="AR39" i="3"/>
  <c r="AZ35" i="3"/>
  <c r="AV32" i="3"/>
  <c r="AR30" i="3"/>
  <c r="AZ25" i="3"/>
  <c r="AV24" i="3"/>
  <c r="AR22" i="3"/>
  <c r="AZ18" i="3"/>
  <c r="AV17" i="3"/>
  <c r="AE45" i="3"/>
  <c r="AM42" i="3"/>
  <c r="AI41" i="3"/>
  <c r="AL1" i="1"/>
  <c r="W49" i="14"/>
  <c r="S49" i="14"/>
  <c r="T49" i="14" s="1"/>
  <c r="W41" i="14"/>
  <c r="S41" i="14"/>
  <c r="T41" i="14" s="1"/>
  <c r="T39" i="14"/>
  <c r="S39" i="14"/>
  <c r="W39" i="14"/>
  <c r="W28" i="14"/>
  <c r="S28" i="14"/>
  <c r="T28" i="14" s="1"/>
  <c r="S10" i="14"/>
  <c r="T10" i="14"/>
  <c r="W10" i="14"/>
  <c r="AK1" i="3"/>
  <c r="Y55" i="14"/>
  <c r="Z55" i="14" s="1"/>
  <c r="Y48" i="14"/>
  <c r="Z48" i="14" s="1"/>
  <c r="W45" i="14"/>
  <c r="S45" i="14"/>
  <c r="T45" i="14" s="1"/>
  <c r="W37" i="14"/>
  <c r="S37" i="14"/>
  <c r="T37" i="14" s="1"/>
  <c r="W34" i="14"/>
  <c r="S34" i="14"/>
  <c r="T34" i="14" s="1"/>
  <c r="S22" i="14"/>
  <c r="T22" i="14"/>
  <c r="W22" i="14"/>
  <c r="AN1" i="3"/>
  <c r="AJ1" i="1"/>
  <c r="W55" i="14"/>
  <c r="S55" i="14"/>
  <c r="T55" i="14" s="1"/>
  <c r="W48" i="14"/>
  <c r="S48" i="14"/>
  <c r="T48" i="14" s="1"/>
  <c r="W40" i="14"/>
  <c r="S40" i="14"/>
  <c r="T40" i="14"/>
  <c r="S29" i="14"/>
  <c r="T29" i="14" s="1"/>
  <c r="W29" i="14"/>
  <c r="S26" i="14"/>
  <c r="T26" i="14" s="1"/>
  <c r="W26" i="14"/>
  <c r="Y49" i="14"/>
  <c r="Z49" i="14"/>
  <c r="W46" i="14"/>
  <c r="S46" i="14"/>
  <c r="T46" i="14" s="1"/>
  <c r="W43" i="14"/>
  <c r="S43" i="14"/>
  <c r="T43" i="14" s="1"/>
  <c r="S36" i="14"/>
  <c r="T36" i="14" s="1"/>
  <c r="W36" i="14"/>
  <c r="S23" i="14"/>
  <c r="T23" i="14" s="1"/>
  <c r="W23" i="14"/>
  <c r="S21" i="14"/>
  <c r="T21" i="14" s="1"/>
  <c r="W21" i="14"/>
  <c r="AV1" i="3"/>
  <c r="AR1" i="3"/>
  <c r="AI1" i="3"/>
  <c r="AE1" i="3"/>
  <c r="W47" i="14"/>
  <c r="S47" i="14"/>
  <c r="T47" i="14" s="1"/>
  <c r="Y43" i="14"/>
  <c r="Z43" i="14" s="1"/>
  <c r="W42" i="14"/>
  <c r="S42" i="14"/>
  <c r="T42" i="14" s="1"/>
  <c r="Y39" i="14"/>
  <c r="Z39" i="14" s="1"/>
  <c r="S38" i="14"/>
  <c r="T38" i="14" s="1"/>
  <c r="Y34" i="14"/>
  <c r="Z34" i="14"/>
  <c r="S30" i="14"/>
  <c r="T30" i="14" s="1"/>
  <c r="Y26" i="14"/>
  <c r="Z26" i="14" s="1"/>
  <c r="S25" i="14"/>
  <c r="T25" i="14" s="1"/>
  <c r="Y21" i="14"/>
  <c r="Z21" i="14" s="1"/>
  <c r="S17" i="14"/>
  <c r="T17" i="14" s="1"/>
  <c r="J2" i="18"/>
  <c r="AC44" i="3"/>
  <c r="S6" i="14"/>
  <c r="T6" i="14"/>
  <c r="W6" i="14"/>
  <c r="S13" i="14"/>
  <c r="T13" i="14" s="1"/>
  <c r="W13" i="14"/>
  <c r="W32" i="14"/>
  <c r="S32" i="14"/>
  <c r="T32" i="14" s="1"/>
  <c r="W33" i="14"/>
  <c r="S33" i="14"/>
  <c r="T33" i="14" s="1"/>
  <c r="AE34" i="2"/>
  <c r="BE31" i="2"/>
  <c r="AE28" i="2"/>
  <c r="BE27" i="2"/>
  <c r="AR27" i="2"/>
  <c r="AE27" i="2"/>
  <c r="AD31" i="3"/>
  <c r="AU31" i="3"/>
  <c r="AE23" i="3"/>
  <c r="AV23" i="3"/>
  <c r="W23" i="3"/>
  <c r="AW23" i="3"/>
  <c r="AH23" i="3"/>
  <c r="AE31" i="3"/>
  <c r="Q31" i="3"/>
  <c r="AH31" i="3"/>
  <c r="AY31" i="3"/>
  <c r="R23" i="3"/>
  <c r="AI23" i="3"/>
  <c r="AZ23" i="3"/>
  <c r="AF23" i="3"/>
  <c r="AT23" i="3"/>
  <c r="AU23" i="3"/>
  <c r="R31" i="3"/>
  <c r="U31" i="3"/>
  <c r="AL31" i="3"/>
  <c r="V23" i="3"/>
  <c r="AM23" i="3"/>
  <c r="AJ23" i="3"/>
  <c r="AX23" i="3"/>
  <c r="V31" i="3"/>
  <c r="AM31" i="3"/>
  <c r="BA23" i="3"/>
  <c r="AA31" i="3"/>
  <c r="AS31" i="3"/>
  <c r="AB23" i="3"/>
  <c r="BB23" i="3"/>
  <c r="AB31" i="3"/>
  <c r="AT31" i="3"/>
  <c r="Q5" i="1"/>
  <c r="Y1" i="1"/>
  <c r="W1" i="1"/>
  <c r="AH1" i="3"/>
  <c r="W25" i="14"/>
  <c r="Y45" i="14"/>
  <c r="Z45" i="14"/>
  <c r="Y40" i="14"/>
  <c r="Z40" i="14"/>
  <c r="Y36" i="14"/>
  <c r="Z36" i="14" s="1"/>
  <c r="Z28" i="14"/>
  <c r="Y28" i="14"/>
  <c r="Y22" i="14"/>
  <c r="Z22" i="14" s="1"/>
  <c r="Y33" i="14"/>
  <c r="Z33" i="14" s="1"/>
  <c r="AE36" i="2"/>
  <c r="R36" i="2"/>
  <c r="R33" i="2"/>
  <c r="Y35" i="14"/>
  <c r="Z35" i="14" s="1"/>
  <c r="AE32" i="2"/>
  <c r="R32" i="2"/>
  <c r="BE30" i="2"/>
  <c r="R30" i="2"/>
  <c r="AE30" i="2"/>
  <c r="AU1" i="2"/>
  <c r="AS1" i="19" s="1"/>
  <c r="I2" i="18"/>
  <c r="W30" i="14"/>
  <c r="Z46" i="14"/>
  <c r="Y46" i="14"/>
  <c r="Y41" i="14"/>
  <c r="Z41" i="14" s="1"/>
  <c r="Y37" i="14"/>
  <c r="Z37" i="14" s="1"/>
  <c r="Y29" i="14"/>
  <c r="Z29" i="14"/>
  <c r="Y23" i="14"/>
  <c r="Z23" i="14" s="1"/>
  <c r="Y10" i="14"/>
  <c r="Z10" i="14"/>
  <c r="AP14" i="3"/>
  <c r="AP34" i="3"/>
  <c r="BC21" i="3"/>
  <c r="BC36" i="3"/>
  <c r="AR44" i="2"/>
  <c r="AR42" i="2"/>
  <c r="R42" i="2"/>
  <c r="Y6" i="14"/>
  <c r="Z6" i="14" s="1"/>
  <c r="Y13" i="14"/>
  <c r="Z13" i="14" s="1"/>
  <c r="BE39" i="2"/>
  <c r="Y32" i="14"/>
  <c r="Z32" i="14" s="1"/>
  <c r="R37" i="2"/>
  <c r="AR34" i="2"/>
  <c r="W27" i="14"/>
  <c r="S27" i="14"/>
  <c r="T27" i="14"/>
  <c r="Y27" i="14"/>
  <c r="Z27" i="14" s="1"/>
  <c r="AE29" i="2"/>
  <c r="R29" i="2"/>
  <c r="H2" i="18"/>
  <c r="AA1" i="3"/>
  <c r="AF1" i="3"/>
  <c r="W17" i="14"/>
  <c r="Y47" i="14"/>
  <c r="Z47" i="14" s="1"/>
  <c r="Y42" i="14"/>
  <c r="Z42" i="14" s="1"/>
  <c r="Y38" i="14"/>
  <c r="Z38" i="14"/>
  <c r="Z30" i="14"/>
  <c r="Y30" i="14"/>
  <c r="Y25" i="14"/>
  <c r="Z25" i="14" s="1"/>
  <c r="Y17" i="14"/>
  <c r="Z17" i="14" s="1"/>
  <c r="AR40" i="2"/>
  <c r="AE40" i="2"/>
  <c r="R38" i="2"/>
  <c r="BE35" i="2"/>
  <c r="R35" i="2"/>
  <c r="R27" i="2"/>
  <c r="Y5" i="14"/>
  <c r="Z5" i="14" s="1"/>
  <c r="AP9" i="1"/>
  <c r="O12" i="14" s="1"/>
  <c r="S35" i="14"/>
  <c r="T35" i="14" s="1"/>
  <c r="X7" i="3"/>
  <c r="AO3" i="3"/>
  <c r="AU3" i="3"/>
  <c r="BA7" i="3"/>
  <c r="W7" i="3"/>
  <c r="S3" i="3"/>
  <c r="AN3" i="3"/>
  <c r="AV3" i="3"/>
  <c r="BB7" i="3"/>
  <c r="V7" i="3"/>
  <c r="R3" i="3"/>
  <c r="AM3" i="3"/>
  <c r="AW3" i="3"/>
  <c r="AY7" i="3"/>
  <c r="U7" i="3"/>
  <c r="AL3" i="3"/>
  <c r="AX3" i="3"/>
  <c r="AZ7" i="3"/>
  <c r="X3" i="3"/>
  <c r="AK3" i="3"/>
  <c r="AY3" i="3"/>
  <c r="S7" i="3"/>
  <c r="AN7" i="3"/>
  <c r="AJ3" i="3"/>
  <c r="AZ3" i="3"/>
  <c r="R7" i="3"/>
  <c r="AM7" i="3"/>
  <c r="AI3" i="3"/>
  <c r="BA3" i="3"/>
  <c r="Q7" i="3"/>
  <c r="AL7" i="3"/>
  <c r="AH3" i="3"/>
  <c r="BB3" i="3"/>
  <c r="AG7" i="3"/>
  <c r="AQ3" i="3"/>
  <c r="AW7" i="3"/>
  <c r="AA7" i="3"/>
  <c r="W3" i="3"/>
  <c r="AF7" i="3"/>
  <c r="AR3" i="3"/>
  <c r="AX7" i="3"/>
  <c r="Z7" i="3"/>
  <c r="V3" i="3"/>
  <c r="AE7" i="3"/>
  <c r="AS3" i="3"/>
  <c r="AU7" i="3"/>
  <c r="Y7" i="3"/>
  <c r="U3" i="3"/>
  <c r="AD7" i="3"/>
  <c r="AT3" i="3"/>
  <c r="AV7" i="3"/>
  <c r="AR7" i="3"/>
  <c r="Z3" i="3"/>
  <c r="AJ7" i="3"/>
  <c r="AG3" i="3"/>
  <c r="AD3" i="3"/>
  <c r="AQ7" i="3"/>
  <c r="AA3" i="3"/>
  <c r="T3" i="3"/>
  <c r="AC9" i="1"/>
  <c r="Q38" i="14"/>
  <c r="M38" i="14"/>
  <c r="N38" i="14" s="1"/>
  <c r="Q33" i="14"/>
  <c r="N33" i="14"/>
  <c r="M33" i="14"/>
  <c r="M32" i="14"/>
  <c r="N32" i="14" s="1"/>
  <c r="Q35" i="14"/>
  <c r="M35" i="14"/>
  <c r="N35" i="14" s="1"/>
  <c r="Q49" i="14"/>
  <c r="N49" i="14"/>
  <c r="M49" i="14"/>
  <c r="Q25" i="14"/>
  <c r="M25" i="14"/>
  <c r="N25" i="14" s="1"/>
  <c r="M5" i="14"/>
  <c r="N5" i="14" s="1"/>
  <c r="Q27" i="14"/>
  <c r="M27" i="14"/>
  <c r="N27" i="14"/>
  <c r="Q47" i="14"/>
  <c r="M47" i="14"/>
  <c r="N47" i="14"/>
  <c r="Q45" i="14"/>
  <c r="M45" i="14"/>
  <c r="N45" i="14" s="1"/>
  <c r="Q42" i="14"/>
  <c r="M42" i="14"/>
  <c r="N42" i="14"/>
  <c r="Q40" i="14"/>
  <c r="M40" i="14"/>
  <c r="N40" i="14"/>
  <c r="Q36" i="14"/>
  <c r="M36" i="14"/>
  <c r="N36" i="14"/>
  <c r="Q30" i="14"/>
  <c r="M30" i="14"/>
  <c r="N30" i="14" s="1"/>
  <c r="Q28" i="14"/>
  <c r="N28" i="14"/>
  <c r="M28" i="14"/>
  <c r="Q22" i="14"/>
  <c r="N22" i="14"/>
  <c r="M22" i="14"/>
  <c r="Q17" i="14"/>
  <c r="M17" i="14"/>
  <c r="N17" i="14" s="1"/>
  <c r="Q6" i="14"/>
  <c r="M6" i="14"/>
  <c r="N6" i="14"/>
  <c r="Q13" i="14"/>
  <c r="M13" i="14"/>
  <c r="N13" i="14" s="1"/>
  <c r="Q10" i="14"/>
  <c r="M10" i="14"/>
  <c r="N10" i="14"/>
  <c r="Q55" i="14"/>
  <c r="M55" i="14"/>
  <c r="N55" i="14" s="1"/>
  <c r="Q48" i="14"/>
  <c r="M48" i="14"/>
  <c r="N48" i="14" s="1"/>
  <c r="Q46" i="14"/>
  <c r="M46" i="14"/>
  <c r="N46" i="14" s="1"/>
  <c r="Q43" i="14"/>
  <c r="N43" i="14"/>
  <c r="M43" i="14"/>
  <c r="Q41" i="14"/>
  <c r="M41" i="14"/>
  <c r="N41" i="14" s="1"/>
  <c r="Q39" i="14"/>
  <c r="M39" i="14"/>
  <c r="N39" i="14" s="1"/>
  <c r="Q37" i="14"/>
  <c r="M37" i="14"/>
  <c r="N37" i="14" s="1"/>
  <c r="Q34" i="14"/>
  <c r="M34" i="14"/>
  <c r="N34" i="14"/>
  <c r="Q29" i="14"/>
  <c r="M29" i="14"/>
  <c r="N29" i="14" s="1"/>
  <c r="Q26" i="14"/>
  <c r="M26" i="14"/>
  <c r="N26" i="14" s="1"/>
  <c r="Q23" i="14"/>
  <c r="M23" i="14"/>
  <c r="N23" i="14" s="1"/>
  <c r="Q21" i="14"/>
  <c r="M21" i="14"/>
  <c r="N21" i="14" s="1"/>
  <c r="G27" i="14"/>
  <c r="H27" i="14" s="1"/>
  <c r="K27" i="14"/>
  <c r="BC9" i="1"/>
  <c r="K21" i="14"/>
  <c r="G21" i="14"/>
  <c r="H21" i="14" s="1"/>
  <c r="K23" i="14"/>
  <c r="G23" i="14"/>
  <c r="H23" i="14" s="1"/>
  <c r="K26" i="14"/>
  <c r="G26" i="14"/>
  <c r="H26" i="14" s="1"/>
  <c r="K29" i="14"/>
  <c r="G29" i="14"/>
  <c r="H29" i="14" s="1"/>
  <c r="K34" i="14"/>
  <c r="G34" i="14"/>
  <c r="H34" i="14" s="1"/>
  <c r="K37" i="14"/>
  <c r="G37" i="14"/>
  <c r="H37" i="14" s="1"/>
  <c r="K39" i="14"/>
  <c r="G39" i="14"/>
  <c r="H39" i="14" s="1"/>
  <c r="K41" i="14"/>
  <c r="G41" i="14"/>
  <c r="H41" i="14" s="1"/>
  <c r="K43" i="14"/>
  <c r="G43" i="14"/>
  <c r="H43" i="14" s="1"/>
  <c r="K46" i="14"/>
  <c r="G46" i="14"/>
  <c r="H46" i="14" s="1"/>
  <c r="K48" i="14"/>
  <c r="G48" i="14"/>
  <c r="H48" i="14" s="1"/>
  <c r="K55" i="14"/>
  <c r="G55" i="14"/>
  <c r="H55" i="14" s="1"/>
  <c r="K32" i="14"/>
  <c r="G32" i="14"/>
  <c r="H32" i="14" s="1"/>
  <c r="K10" i="14"/>
  <c r="G10" i="14"/>
  <c r="H10" i="14" s="1"/>
  <c r="K17" i="14"/>
  <c r="G17" i="14"/>
  <c r="H17" i="14" s="1"/>
  <c r="K22" i="14"/>
  <c r="G22" i="14"/>
  <c r="H22" i="14" s="1"/>
  <c r="K25" i="14"/>
  <c r="G25" i="14"/>
  <c r="H25" i="14" s="1"/>
  <c r="K28" i="14"/>
  <c r="G28" i="14"/>
  <c r="H28" i="14" s="1"/>
  <c r="K30" i="14"/>
  <c r="G30" i="14"/>
  <c r="H30" i="14" s="1"/>
  <c r="K36" i="14"/>
  <c r="G36" i="14"/>
  <c r="H36" i="14" s="1"/>
  <c r="K38" i="14"/>
  <c r="G38" i="14"/>
  <c r="H38" i="14" s="1"/>
  <c r="K40" i="14"/>
  <c r="G40" i="14"/>
  <c r="H40" i="14" s="1"/>
  <c r="K42" i="14"/>
  <c r="G42" i="14"/>
  <c r="H42" i="14" s="1"/>
  <c r="K45" i="14"/>
  <c r="G45" i="14"/>
  <c r="H45" i="14" s="1"/>
  <c r="K47" i="14"/>
  <c r="G47" i="14"/>
  <c r="H47" i="14" s="1"/>
  <c r="K49" i="14"/>
  <c r="G49" i="14"/>
  <c r="H49" i="14" s="1"/>
  <c r="K33" i="14"/>
  <c r="G33" i="14"/>
  <c r="H33" i="14" s="1"/>
  <c r="K35" i="14"/>
  <c r="G35" i="14"/>
  <c r="H35" i="14" s="1"/>
  <c r="AB7" i="3"/>
  <c r="AK7" i="3"/>
  <c r="AB3" i="3"/>
  <c r="AO7" i="3"/>
  <c r="T7" i="3"/>
  <c r="D8" i="5"/>
  <c r="F6" i="1"/>
  <c r="BB6" i="1"/>
  <c r="P9" i="1"/>
  <c r="D5" i="5"/>
  <c r="J13" i="4"/>
  <c r="F13" i="4"/>
  <c r="F44" i="4" s="1"/>
  <c r="D13" i="4"/>
  <c r="D44" i="4" s="1"/>
  <c r="H13" i="4"/>
  <c r="E18" i="5"/>
  <c r="E36" i="5" s="1"/>
  <c r="AA5" i="3" l="1"/>
  <c r="Q5" i="14"/>
  <c r="W5" i="14"/>
  <c r="G13" i="14"/>
  <c r="H13" i="14" s="1"/>
  <c r="AR63" i="3"/>
  <c r="AS63" i="3"/>
  <c r="AT63" i="3"/>
  <c r="AU63" i="3"/>
  <c r="AV63" i="3"/>
  <c r="AW63" i="3"/>
  <c r="AX63" i="3"/>
  <c r="AY63" i="3"/>
  <c r="AZ63" i="3"/>
  <c r="BA63" i="3"/>
  <c r="BB63" i="3"/>
  <c r="AQ63" i="3"/>
  <c r="R63" i="3"/>
  <c r="S63" i="3"/>
  <c r="T63" i="3"/>
  <c r="U63" i="3"/>
  <c r="V63" i="3"/>
  <c r="W63" i="3"/>
  <c r="X63" i="3"/>
  <c r="Y63" i="3"/>
  <c r="Z63" i="3"/>
  <c r="AA63" i="3"/>
  <c r="AB63" i="3"/>
  <c r="Q63" i="3"/>
  <c r="O63" i="3"/>
  <c r="N63" i="3"/>
  <c r="M63" i="3"/>
  <c r="L63" i="3"/>
  <c r="K63" i="3"/>
  <c r="J63" i="3"/>
  <c r="I63" i="3"/>
  <c r="H63" i="3"/>
  <c r="G63" i="3"/>
  <c r="F63" i="3"/>
  <c r="E63" i="3"/>
  <c r="P11" i="3"/>
  <c r="AE45" i="2"/>
  <c r="BE45" i="2"/>
  <c r="R45" i="2"/>
  <c r="AR45" i="2"/>
  <c r="BB13" i="1"/>
  <c r="AI6" i="1"/>
  <c r="AI13" i="1"/>
  <c r="AH5" i="3"/>
  <c r="S13" i="1"/>
  <c r="AA13" i="1"/>
  <c r="M6" i="1"/>
  <c r="M13" i="1" s="1"/>
  <c r="F13" i="1"/>
  <c r="K13" i="1"/>
  <c r="J13" i="1"/>
  <c r="Q6" i="1"/>
  <c r="Q13" i="1" s="1"/>
  <c r="BA5" i="3"/>
  <c r="S5" i="3"/>
  <c r="AY6" i="1"/>
  <c r="AY13" i="1" s="1"/>
  <c r="T6" i="1"/>
  <c r="T13" i="1" s="1"/>
  <c r="AM5" i="3"/>
  <c r="Z6" i="1"/>
  <c r="Z13" i="1" s="1"/>
  <c r="V6" i="1"/>
  <c r="V13" i="1" s="1"/>
  <c r="I5" i="3"/>
  <c r="AG5" i="3"/>
  <c r="U5" i="3"/>
  <c r="AD5" i="3"/>
  <c r="L5" i="3"/>
  <c r="AU6" i="1"/>
  <c r="AU13" i="1" s="1"/>
  <c r="AN6" i="1"/>
  <c r="AN13" i="1" s="1"/>
  <c r="AV6" i="1"/>
  <c r="AV13" i="1" s="1"/>
  <c r="AR6" i="1"/>
  <c r="AR13" i="1" s="1"/>
  <c r="AE5" i="3"/>
  <c r="R5" i="3"/>
  <c r="AQ6" i="1"/>
  <c r="AQ13" i="1" s="1"/>
  <c r="AL6" i="1"/>
  <c r="AL13" i="1" s="1"/>
  <c r="Y6" i="1"/>
  <c r="Y13" i="1" s="1"/>
  <c r="G5" i="3"/>
  <c r="AW5" i="3"/>
  <c r="AS5" i="3"/>
  <c r="AF6" i="1"/>
  <c r="AF13" i="1" s="1"/>
  <c r="W6" i="1"/>
  <c r="W13" i="1" s="1"/>
  <c r="N5" i="3"/>
  <c r="BB5" i="3"/>
  <c r="AX6" i="1"/>
  <c r="AX13" i="1" s="1"/>
  <c r="AT6" i="1"/>
  <c r="AT13" i="1" s="1"/>
  <c r="AO6" i="1"/>
  <c r="AO13" i="1" s="1"/>
  <c r="AK6" i="1"/>
  <c r="AK13" i="1" s="1"/>
  <c r="AB5" i="3"/>
  <c r="X5" i="3"/>
  <c r="O6" i="1"/>
  <c r="O13" i="1" s="1"/>
  <c r="K5" i="3"/>
  <c r="H5" i="3"/>
  <c r="AZ6" i="1"/>
  <c r="AZ13" i="1" s="1"/>
  <c r="AP57" i="3"/>
  <c r="BC57" i="3"/>
  <c r="O15" i="1"/>
  <c r="O53" i="1" s="1"/>
  <c r="I12" i="14"/>
  <c r="Q12" i="14" s="1"/>
  <c r="D12" i="14"/>
  <c r="G12" i="14" s="1"/>
  <c r="U12" i="14"/>
  <c r="AB6" i="1"/>
  <c r="AB13" i="1" s="1"/>
  <c r="AW6" i="1"/>
  <c r="AW13" i="1" s="1"/>
  <c r="F5" i="3"/>
  <c r="AZ5" i="3"/>
  <c r="AT5" i="3"/>
  <c r="R6" i="1"/>
  <c r="R13" i="1" s="1"/>
  <c r="X6" i="1"/>
  <c r="X13" i="1" s="1"/>
  <c r="Z5" i="3"/>
  <c r="H6" i="1"/>
  <c r="H13" i="1" s="1"/>
  <c r="W5" i="3"/>
  <c r="AL5" i="3"/>
  <c r="AF5" i="3"/>
  <c r="BC1" i="2"/>
  <c r="BA1" i="19" s="1"/>
  <c r="AZ1" i="2"/>
  <c r="AX1" i="19" s="1"/>
  <c r="AN1" i="1"/>
  <c r="AM1" i="3"/>
  <c r="AK1" i="1"/>
  <c r="AO5" i="3"/>
  <c r="AU5" i="3"/>
  <c r="AX5" i="3"/>
  <c r="AD1" i="3"/>
  <c r="AL1" i="3"/>
  <c r="AD1" i="19"/>
  <c r="G6" i="1"/>
  <c r="G13" i="1" s="1"/>
  <c r="BA1" i="2"/>
  <c r="AY1" i="19" s="1"/>
  <c r="AZ1" i="19"/>
  <c r="AG6" i="1"/>
  <c r="AG13" i="1" s="1"/>
  <c r="AS6" i="1"/>
  <c r="AS13" i="1" s="1"/>
  <c r="N6" i="1"/>
  <c r="N13" i="1" s="1"/>
  <c r="AZ1" i="1"/>
  <c r="AQ5" i="3"/>
  <c r="AE6" i="1"/>
  <c r="AE13" i="1" s="1"/>
  <c r="BA6" i="1"/>
  <c r="BA13" i="1" s="1"/>
  <c r="AY1" i="2"/>
  <c r="AW1" i="19" s="1"/>
  <c r="AM1" i="19"/>
  <c r="T5" i="3"/>
  <c r="AJ1" i="3"/>
  <c r="AM1" i="1"/>
  <c r="L15" i="1"/>
  <c r="L53" i="1" s="1"/>
  <c r="AV1" i="1"/>
  <c r="AV1" i="19"/>
  <c r="AQ1" i="1"/>
  <c r="AQ1" i="19"/>
  <c r="AG1" i="1"/>
  <c r="AG1" i="19"/>
  <c r="AV1" i="2"/>
  <c r="AH1" i="1"/>
  <c r="AH1" i="19"/>
  <c r="AO1" i="3"/>
  <c r="AO1" i="19"/>
  <c r="BD1" i="2"/>
  <c r="D5" i="3"/>
  <c r="D6" i="3"/>
  <c r="AI5" i="3"/>
  <c r="V5" i="3"/>
  <c r="AR1" i="1"/>
  <c r="AR1" i="19"/>
  <c r="B12" i="6"/>
  <c r="S37" i="3" s="1"/>
  <c r="J16" i="6"/>
  <c r="AJ5" i="3"/>
  <c r="AK5" i="3"/>
  <c r="AH6" i="1"/>
  <c r="AH13" i="1" s="1"/>
  <c r="AV5" i="3"/>
  <c r="AJ6" i="1"/>
  <c r="AJ13" i="1" s="1"/>
  <c r="U6" i="1"/>
  <c r="U13" i="1" s="1"/>
  <c r="M5" i="3"/>
  <c r="E5" i="3"/>
  <c r="J5" i="3"/>
  <c r="AA22" i="3"/>
  <c r="AC22" i="3" s="1"/>
  <c r="AY23" i="3"/>
  <c r="AH42" i="3"/>
  <c r="AP42" i="3" s="1"/>
  <c r="Q5" i="3"/>
  <c r="AM6" i="1"/>
  <c r="AM13" i="1" s="1"/>
  <c r="L6" i="1"/>
  <c r="L13" i="1" s="1"/>
  <c r="I6" i="1"/>
  <c r="I13" i="1" s="1"/>
  <c r="D6" i="1"/>
  <c r="D13" i="1" s="1"/>
  <c r="P5" i="1"/>
  <c r="D7" i="14" s="1"/>
  <c r="G7" i="14" s="1"/>
  <c r="H7" i="14" s="1"/>
  <c r="E6" i="1"/>
  <c r="E13" i="1" s="1"/>
  <c r="AP5" i="1"/>
  <c r="BC5" i="1"/>
  <c r="AD6" i="1"/>
  <c r="AD13" i="1" s="1"/>
  <c r="AC5" i="1"/>
  <c r="Q4" i="3"/>
  <c r="F4" i="3"/>
  <c r="J4" i="3"/>
  <c r="N4" i="3"/>
  <c r="F6" i="3"/>
  <c r="J6" i="3"/>
  <c r="N6" i="3"/>
  <c r="E4" i="3"/>
  <c r="G4" i="3"/>
  <c r="K4" i="3"/>
  <c r="O4" i="3"/>
  <c r="G6" i="3"/>
  <c r="K6" i="3"/>
  <c r="O6" i="3"/>
  <c r="L4" i="3"/>
  <c r="H6" i="3"/>
  <c r="E6" i="3"/>
  <c r="L6" i="3"/>
  <c r="D4" i="3"/>
  <c r="I4" i="3"/>
  <c r="M4" i="3"/>
  <c r="I6" i="3"/>
  <c r="H4" i="3"/>
  <c r="M6" i="3"/>
  <c r="Q6" i="3"/>
  <c r="S43" i="3"/>
  <c r="AC43" i="3" s="1"/>
  <c r="K5" i="14"/>
  <c r="G6" i="14"/>
  <c r="H6" i="14" s="1"/>
  <c r="AY5" i="3"/>
  <c r="L17" i="6"/>
  <c r="G15" i="6" s="1"/>
  <c r="AK6" i="3"/>
  <c r="AV6" i="3"/>
  <c r="R6" i="3"/>
  <c r="AQ6" i="3"/>
  <c r="AC39" i="3"/>
  <c r="AC19" i="3"/>
  <c r="AC17" i="3"/>
  <c r="AC18" i="3"/>
  <c r="AC32" i="3"/>
  <c r="AP19" i="3"/>
  <c r="AC42" i="3"/>
  <c r="AC25" i="3"/>
  <c r="X6" i="3"/>
  <c r="AC35" i="3"/>
  <c r="AP24" i="3"/>
  <c r="AC45" i="3"/>
  <c r="AC24" i="3"/>
  <c r="AC26" i="3"/>
  <c r="AP18" i="3"/>
  <c r="AC38" i="3"/>
  <c r="AC41" i="3"/>
  <c r="AC30" i="3"/>
  <c r="AP17" i="3"/>
  <c r="AP22" i="3"/>
  <c r="S6" i="3"/>
  <c r="AP25" i="3"/>
  <c r="AP43" i="3"/>
  <c r="P25" i="3"/>
  <c r="P35" i="3"/>
  <c r="AS6" i="3"/>
  <c r="AP26" i="3"/>
  <c r="AP39" i="3"/>
  <c r="BC26" i="3"/>
  <c r="AP35" i="3"/>
  <c r="BC22" i="3"/>
  <c r="AP41" i="3"/>
  <c r="AG6" i="3"/>
  <c r="AT6" i="3"/>
  <c r="AE6" i="3"/>
  <c r="BB6" i="3"/>
  <c r="AA6" i="3"/>
  <c r="U6" i="3"/>
  <c r="AU6" i="3"/>
  <c r="AB6" i="3"/>
  <c r="BA6" i="3"/>
  <c r="AD6" i="3"/>
  <c r="P42" i="3"/>
  <c r="BC32" i="3"/>
  <c r="AY6" i="3"/>
  <c r="Z6" i="3"/>
  <c r="AM6" i="3"/>
  <c r="AR6" i="3"/>
  <c r="T6" i="3"/>
  <c r="W6" i="3"/>
  <c r="AX6" i="3"/>
  <c r="BC18" i="3"/>
  <c r="BC45" i="3"/>
  <c r="P32" i="3"/>
  <c r="P19" i="3"/>
  <c r="BC25" i="3"/>
  <c r="BC17" i="3"/>
  <c r="V6" i="3"/>
  <c r="AH6" i="3"/>
  <c r="AW6" i="3"/>
  <c r="AJ6" i="3"/>
  <c r="AO6" i="3"/>
  <c r="P26" i="3"/>
  <c r="AP32" i="3"/>
  <c r="BC31" i="3"/>
  <c r="BC24" i="3"/>
  <c r="BC38" i="3"/>
  <c r="AP30" i="3"/>
  <c r="BC19" i="3"/>
  <c r="BC42" i="3"/>
  <c r="AC29" i="3"/>
  <c r="BC28" i="3"/>
  <c r="P24" i="3"/>
  <c r="BC39" i="3"/>
  <c r="P41" i="3"/>
  <c r="AI6" i="3"/>
  <c r="W12" i="14"/>
  <c r="M12" i="14"/>
  <c r="S12" i="14"/>
  <c r="T12" i="14" s="1"/>
  <c r="AN6" i="3"/>
  <c r="AF6" i="3"/>
  <c r="BC35" i="3"/>
  <c r="P23" i="3"/>
  <c r="AP31" i="3"/>
  <c r="BC41" i="3"/>
  <c r="AC28" i="3"/>
  <c r="BC29" i="3"/>
  <c r="P29" i="3"/>
  <c r="P45" i="3"/>
  <c r="AP38" i="3"/>
  <c r="AP45" i="3"/>
  <c r="P30" i="3"/>
  <c r="P18" i="3"/>
  <c r="AC23" i="3"/>
  <c r="BC43" i="3"/>
  <c r="AP28" i="3"/>
  <c r="AP29" i="3"/>
  <c r="P28" i="3"/>
  <c r="P38" i="3"/>
  <c r="P39" i="3"/>
  <c r="P43" i="3"/>
  <c r="P17" i="3"/>
  <c r="P31" i="3"/>
  <c r="AZ6" i="3"/>
  <c r="BC30" i="3"/>
  <c r="P22" i="3"/>
  <c r="AC57" i="3"/>
  <c r="AC31" i="3"/>
  <c r="AP23" i="3"/>
  <c r="E8" i="5"/>
  <c r="E11" i="5" s="1"/>
  <c r="E38" i="5" s="1"/>
  <c r="A38" i="5" s="1"/>
  <c r="BC3" i="3"/>
  <c r="AS1" i="3"/>
  <c r="AS1" i="1"/>
  <c r="AU1" i="3"/>
  <c r="AU1" i="1"/>
  <c r="BA1" i="3"/>
  <c r="AX1" i="1"/>
  <c r="AX1" i="3"/>
  <c r="AY1" i="3"/>
  <c r="E15" i="1"/>
  <c r="E53" i="1" s="1"/>
  <c r="D15" i="1"/>
  <c r="D53" i="1" s="1"/>
  <c r="P57" i="3"/>
  <c r="AP7" i="3"/>
  <c r="AC7" i="3"/>
  <c r="AP3" i="3"/>
  <c r="P7" i="3"/>
  <c r="AL6" i="3"/>
  <c r="AC3" i="3"/>
  <c r="P3" i="3"/>
  <c r="BC7" i="3"/>
  <c r="AO4" i="3"/>
  <c r="AU4" i="3"/>
  <c r="S4" i="3"/>
  <c r="AR4" i="3"/>
  <c r="AM4" i="3"/>
  <c r="AW4" i="3"/>
  <c r="AT4" i="3"/>
  <c r="AB4" i="3"/>
  <c r="AK4" i="3"/>
  <c r="AY4" i="3"/>
  <c r="AN4" i="3"/>
  <c r="AV4" i="3"/>
  <c r="Z4" i="3"/>
  <c r="AI4" i="3"/>
  <c r="BA4" i="3"/>
  <c r="AL4" i="3"/>
  <c r="AX4" i="3"/>
  <c r="T4" i="3"/>
  <c r="AQ4" i="3"/>
  <c r="W4" i="3"/>
  <c r="AF4" i="3"/>
  <c r="R4" i="3"/>
  <c r="AS4" i="3"/>
  <c r="U4" i="3"/>
  <c r="AD4" i="3"/>
  <c r="X4" i="3"/>
  <c r="AZ4" i="3"/>
  <c r="AH4" i="3"/>
  <c r="Y6" i="3"/>
  <c r="AG4" i="3"/>
  <c r="V4" i="3"/>
  <c r="BB4" i="3"/>
  <c r="AA4" i="3"/>
  <c r="AE4" i="3"/>
  <c r="AJ4" i="3"/>
  <c r="Y4" i="3"/>
  <c r="G15" i="1"/>
  <c r="G53" i="1" s="1"/>
  <c r="H15" i="1"/>
  <c r="H53" i="1" s="1"/>
  <c r="F15" i="1"/>
  <c r="F53" i="1" s="1"/>
  <c r="D43" i="4"/>
  <c r="F43" i="4"/>
  <c r="J42" i="4"/>
  <c r="J44" i="4" s="1"/>
  <c r="H42" i="4"/>
  <c r="H44" i="4" s="1"/>
  <c r="AC63" i="3" l="1"/>
  <c r="P63" i="3"/>
  <c r="S52" i="3"/>
  <c r="AX37" i="3"/>
  <c r="AX52" i="3" s="1"/>
  <c r="BA37" i="3"/>
  <c r="BA52" i="3" s="1"/>
  <c r="AL37" i="3"/>
  <c r="AL52" i="3" s="1"/>
  <c r="R37" i="3"/>
  <c r="R52" i="3" s="1"/>
  <c r="X37" i="3"/>
  <c r="X52" i="3" s="1"/>
  <c r="AN37" i="3"/>
  <c r="AN52" i="3" s="1"/>
  <c r="O7" i="14"/>
  <c r="W7" i="14" s="1"/>
  <c r="I15" i="6"/>
  <c r="B13" i="6" s="1"/>
  <c r="D18" i="6"/>
  <c r="I7" i="14"/>
  <c r="M7" i="14" s="1"/>
  <c r="U7" i="14"/>
  <c r="Y7" i="14" s="1"/>
  <c r="Z7" i="14" s="1"/>
  <c r="P11" i="1"/>
  <c r="Y12" i="14"/>
  <c r="Z12" i="14" s="1"/>
  <c r="H12" i="14"/>
  <c r="K12" i="14"/>
  <c r="N12" i="14"/>
  <c r="I15" i="1"/>
  <c r="J15" i="1"/>
  <c r="K15" i="1"/>
  <c r="M15" i="1"/>
  <c r="N15" i="1"/>
  <c r="BA1" i="1"/>
  <c r="AY1" i="1"/>
  <c r="BC6" i="1"/>
  <c r="BC13" i="1" s="1"/>
  <c r="AC5" i="3"/>
  <c r="AW1" i="3"/>
  <c r="AW1" i="1"/>
  <c r="AC6" i="1"/>
  <c r="AC13" i="1" s="1"/>
  <c r="BB1" i="1"/>
  <c r="BB1" i="19"/>
  <c r="BB1" i="3"/>
  <c r="AT1" i="3"/>
  <c r="AT1" i="19"/>
  <c r="AT1" i="1"/>
  <c r="AP6" i="1"/>
  <c r="AP13" i="1" s="1"/>
  <c r="AR37" i="3"/>
  <c r="AR52" i="3" s="1"/>
  <c r="U37" i="3"/>
  <c r="U52" i="3" s="1"/>
  <c r="AH37" i="3"/>
  <c r="AH52" i="3" s="1"/>
  <c r="AV37" i="3"/>
  <c r="AV52" i="3" s="1"/>
  <c r="AU37" i="3"/>
  <c r="AU52" i="3" s="1"/>
  <c r="BB37" i="3"/>
  <c r="BB52" i="3" s="1"/>
  <c r="AW37" i="3"/>
  <c r="AW52" i="3" s="1"/>
  <c r="T37" i="3"/>
  <c r="T52" i="3" s="1"/>
  <c r="V37" i="3"/>
  <c r="V52" i="3" s="1"/>
  <c r="AZ37" i="3"/>
  <c r="AZ52" i="3" s="1"/>
  <c r="Y37" i="3"/>
  <c r="Y52" i="3" s="1"/>
  <c r="AB37" i="3"/>
  <c r="AB52" i="3" s="1"/>
  <c r="AY37" i="3"/>
  <c r="AY52" i="3" s="1"/>
  <c r="AM37" i="3"/>
  <c r="AM52" i="3" s="1"/>
  <c r="AK37" i="3"/>
  <c r="AK52" i="3" s="1"/>
  <c r="AT37" i="3"/>
  <c r="AT52" i="3" s="1"/>
  <c r="W37" i="3"/>
  <c r="W52" i="3" s="1"/>
  <c r="AO37" i="3"/>
  <c r="AO52" i="3" s="1"/>
  <c r="AJ37" i="3"/>
  <c r="AJ52" i="3" s="1"/>
  <c r="AI37" i="3"/>
  <c r="AI52" i="3" s="1"/>
  <c r="AQ37" i="3"/>
  <c r="AQ52" i="3" s="1"/>
  <c r="AF37" i="3"/>
  <c r="AF52" i="3" s="1"/>
  <c r="AS37" i="3"/>
  <c r="AS52" i="3" s="1"/>
  <c r="AA37" i="3"/>
  <c r="AA52" i="3" s="1"/>
  <c r="Z37" i="3"/>
  <c r="Z52" i="3" s="1"/>
  <c r="AE37" i="3"/>
  <c r="AE52" i="3" s="1"/>
  <c r="Q37" i="3"/>
  <c r="Q52" i="3" s="1"/>
  <c r="AG37" i="3"/>
  <c r="AG52" i="3" s="1"/>
  <c r="AD37" i="3"/>
  <c r="AD52" i="3" s="1"/>
  <c r="AP5" i="3"/>
  <c r="BC5" i="3"/>
  <c r="D54" i="1"/>
  <c r="D56" i="1" s="1"/>
  <c r="P5" i="3"/>
  <c r="E54" i="1"/>
  <c r="E56" i="1" s="1"/>
  <c r="BC23" i="3"/>
  <c r="L54" i="1"/>
  <c r="L56" i="1" s="1"/>
  <c r="K7" i="14"/>
  <c r="P6" i="1"/>
  <c r="K15" i="6"/>
  <c r="K16" i="6"/>
  <c r="P37" i="3"/>
  <c r="P52" i="3" s="1"/>
  <c r="BC6" i="3"/>
  <c r="P6" i="3"/>
  <c r="AC6" i="3"/>
  <c r="AP6" i="3"/>
  <c r="G54" i="1"/>
  <c r="G56" i="1" s="1"/>
  <c r="AC4" i="3"/>
  <c r="AP4" i="3"/>
  <c r="P4" i="3"/>
  <c r="BC4" i="3"/>
  <c r="H54" i="1"/>
  <c r="H56" i="1" s="1"/>
  <c r="O54" i="1"/>
  <c r="O56" i="1" s="1"/>
  <c r="F54" i="1"/>
  <c r="F56" i="1" s="1"/>
  <c r="J43" i="4"/>
  <c r="H43" i="4"/>
  <c r="Q7" i="14" l="1"/>
  <c r="AB10" i="3"/>
  <c r="AA10" i="3"/>
  <c r="Z10" i="3"/>
  <c r="Y10" i="3"/>
  <c r="X10" i="3"/>
  <c r="W10" i="3"/>
  <c r="V10" i="3"/>
  <c r="U10" i="3"/>
  <c r="T10" i="3"/>
  <c r="S10" i="3"/>
  <c r="R10" i="3"/>
  <c r="Q10" i="3"/>
  <c r="N7" i="14"/>
  <c r="S7" i="14"/>
  <c r="T7" i="14" s="1"/>
  <c r="N53" i="1"/>
  <c r="N54" i="1" s="1"/>
  <c r="N56" i="1" s="1"/>
  <c r="M53" i="1"/>
  <c r="M54" i="1" s="1"/>
  <c r="M56" i="1" s="1"/>
  <c r="K53" i="1"/>
  <c r="K54" i="1" s="1"/>
  <c r="K56" i="1" s="1"/>
  <c r="J53" i="1"/>
  <c r="J54" i="1" s="1"/>
  <c r="J56" i="1" s="1"/>
  <c r="I53" i="1"/>
  <c r="I54" i="1" s="1"/>
  <c r="I56" i="1" s="1"/>
  <c r="AR12" i="3"/>
  <c r="AS12" i="3"/>
  <c r="AT12" i="3"/>
  <c r="AU12" i="3"/>
  <c r="AV12" i="3"/>
  <c r="AW12" i="3"/>
  <c r="AX12" i="3"/>
  <c r="AY12" i="3"/>
  <c r="AZ12" i="3"/>
  <c r="BA12" i="3"/>
  <c r="BB12" i="3"/>
  <c r="AR11" i="3"/>
  <c r="AS11" i="3"/>
  <c r="AT11" i="3"/>
  <c r="AU11" i="3"/>
  <c r="AV11" i="3"/>
  <c r="AW11" i="3"/>
  <c r="AX11" i="3"/>
  <c r="AY11" i="3"/>
  <c r="AZ11" i="3"/>
  <c r="BA11" i="3"/>
  <c r="BB11" i="3"/>
  <c r="AR10" i="3"/>
  <c r="AS10" i="3"/>
  <c r="AT10" i="3"/>
  <c r="AU10" i="3"/>
  <c r="AV10" i="3"/>
  <c r="AW10" i="3"/>
  <c r="AX10" i="3"/>
  <c r="AY10" i="3"/>
  <c r="AZ10" i="3"/>
  <c r="BA10" i="3"/>
  <c r="BB10" i="3"/>
  <c r="AR9" i="3"/>
  <c r="AS9" i="3"/>
  <c r="AT9" i="3"/>
  <c r="AU9" i="3"/>
  <c r="AV9" i="3"/>
  <c r="AW9" i="3"/>
  <c r="AX9" i="3"/>
  <c r="AY9" i="3"/>
  <c r="AZ9" i="3"/>
  <c r="BA9" i="3"/>
  <c r="BB9" i="3"/>
  <c r="AQ12" i="3"/>
  <c r="AQ11" i="3"/>
  <c r="AQ10" i="3"/>
  <c r="AE12" i="3"/>
  <c r="AF12" i="3"/>
  <c r="AG12" i="3"/>
  <c r="AH12" i="3"/>
  <c r="AI12" i="3"/>
  <c r="AJ12" i="3"/>
  <c r="AK12" i="3"/>
  <c r="AL12" i="3"/>
  <c r="AM12" i="3"/>
  <c r="AN12" i="3"/>
  <c r="AO12" i="3"/>
  <c r="AE11" i="3"/>
  <c r="AF11" i="3"/>
  <c r="AG11" i="3"/>
  <c r="AH11" i="3"/>
  <c r="AI11" i="3"/>
  <c r="AJ11" i="3"/>
  <c r="AK11" i="3"/>
  <c r="AL11" i="3"/>
  <c r="AM11" i="3"/>
  <c r="AN11" i="3"/>
  <c r="AO11" i="3"/>
  <c r="AE10" i="3"/>
  <c r="AF10" i="3"/>
  <c r="AG10" i="3"/>
  <c r="AH10" i="3"/>
  <c r="AI10" i="3"/>
  <c r="AJ10" i="3"/>
  <c r="AK10" i="3"/>
  <c r="AL10" i="3"/>
  <c r="AM10" i="3"/>
  <c r="AN10" i="3"/>
  <c r="AO10" i="3"/>
  <c r="AE9" i="3"/>
  <c r="AF9" i="3"/>
  <c r="AG9" i="3"/>
  <c r="AH9" i="3"/>
  <c r="AI9" i="3"/>
  <c r="AJ9" i="3"/>
  <c r="AK9" i="3"/>
  <c r="AL9" i="3"/>
  <c r="AM9" i="3"/>
  <c r="AN9" i="3"/>
  <c r="AO9" i="3"/>
  <c r="AD12" i="3"/>
  <c r="AD11" i="3"/>
  <c r="AD10" i="3"/>
  <c r="R9" i="3"/>
  <c r="S9" i="3"/>
  <c r="T9" i="3"/>
  <c r="U9" i="3"/>
  <c r="V9" i="3"/>
  <c r="W9" i="3"/>
  <c r="X9" i="3"/>
  <c r="Y9" i="3"/>
  <c r="Z9" i="3"/>
  <c r="AA9" i="3"/>
  <c r="AB9" i="3"/>
  <c r="D15" i="14"/>
  <c r="G15" i="14" s="1"/>
  <c r="H15" i="14" s="1"/>
  <c r="P13" i="1"/>
  <c r="I8" i="14"/>
  <c r="M8" i="14" s="1"/>
  <c r="M9" i="14" s="1"/>
  <c r="M16" i="14" s="1"/>
  <c r="P12" i="3"/>
  <c r="D8" i="14"/>
  <c r="G8" i="14" s="1"/>
  <c r="G9" i="14" s="1"/>
  <c r="O8" i="14"/>
  <c r="W8" i="14" s="1"/>
  <c r="P15" i="1"/>
  <c r="P53" i="1" s="1"/>
  <c r="U8" i="14"/>
  <c r="U9" i="14" s="1"/>
  <c r="AP37" i="3"/>
  <c r="AP52" i="3" s="1"/>
  <c r="A13" i="6"/>
  <c r="BC37" i="3"/>
  <c r="BC52" i="3" s="1"/>
  <c r="AC37" i="3"/>
  <c r="AC52" i="3" s="1"/>
  <c r="D9" i="14"/>
  <c r="K8" i="14"/>
  <c r="S15" i="1"/>
  <c r="W15" i="1"/>
  <c r="AA15" i="1"/>
  <c r="V15" i="1"/>
  <c r="T15" i="1"/>
  <c r="X15" i="1"/>
  <c r="AB15" i="1"/>
  <c r="Z15" i="1"/>
  <c r="U15" i="1"/>
  <c r="Y15" i="1"/>
  <c r="Q15" i="1"/>
  <c r="R15" i="1"/>
  <c r="AC10" i="3" l="1"/>
  <c r="Q8" i="14"/>
  <c r="I9" i="14"/>
  <c r="J10" i="3"/>
  <c r="I10" i="3"/>
  <c r="H10" i="3"/>
  <c r="G10" i="3"/>
  <c r="F10" i="3"/>
  <c r="E10" i="3"/>
  <c r="D10" i="3"/>
  <c r="L10" i="3"/>
  <c r="M10" i="3"/>
  <c r="K10" i="3"/>
  <c r="O10" i="3"/>
  <c r="N10" i="3"/>
  <c r="E50" i="14"/>
  <c r="E52" i="14"/>
  <c r="E51" i="14"/>
  <c r="V52" i="14"/>
  <c r="V51" i="14"/>
  <c r="V50" i="14"/>
  <c r="J51" i="14"/>
  <c r="J52" i="14"/>
  <c r="J50" i="14"/>
  <c r="N8" i="14"/>
  <c r="K15" i="14"/>
  <c r="Z8" i="14"/>
  <c r="T53" i="1"/>
  <c r="T54" i="1" s="1"/>
  <c r="T56" i="1" s="1"/>
  <c r="AA53" i="1"/>
  <c r="AA54" i="1" s="1"/>
  <c r="AA56" i="1" s="1"/>
  <c r="S53" i="1"/>
  <c r="S54" i="1" s="1"/>
  <c r="S56" i="1" s="1"/>
  <c r="X53" i="1"/>
  <c r="X54" i="1" s="1"/>
  <c r="X56" i="1" s="1"/>
  <c r="W53" i="1"/>
  <c r="W54" i="1" s="1"/>
  <c r="W56" i="1" s="1"/>
  <c r="Q53" i="1"/>
  <c r="Q54" i="1" s="1"/>
  <c r="Q56" i="1" s="1"/>
  <c r="V53" i="1"/>
  <c r="V54" i="1" s="1"/>
  <c r="V56" i="1" s="1"/>
  <c r="R53" i="1"/>
  <c r="R54" i="1" s="1"/>
  <c r="R56" i="1" s="1"/>
  <c r="Y53" i="1"/>
  <c r="Y54" i="1" s="1"/>
  <c r="Y56" i="1" s="1"/>
  <c r="U53" i="1"/>
  <c r="U54" i="1" s="1"/>
  <c r="U56" i="1" s="1"/>
  <c r="Z53" i="1"/>
  <c r="Z54" i="1" s="1"/>
  <c r="Z56" i="1" s="1"/>
  <c r="AB53" i="1"/>
  <c r="AB54" i="1" s="1"/>
  <c r="AB56" i="1" s="1"/>
  <c r="AD56" i="3"/>
  <c r="AB56" i="3"/>
  <c r="AA56" i="3"/>
  <c r="Z56" i="3"/>
  <c r="Y56" i="3"/>
  <c r="X56" i="3"/>
  <c r="W56" i="3"/>
  <c r="V56" i="3"/>
  <c r="U56" i="3"/>
  <c r="T56" i="3"/>
  <c r="S56" i="3"/>
  <c r="AQ56" i="3"/>
  <c r="AO56" i="3"/>
  <c r="AN56" i="3"/>
  <c r="AM56" i="3"/>
  <c r="AL56" i="3"/>
  <c r="AK56" i="3"/>
  <c r="AJ56" i="3"/>
  <c r="AI56" i="3"/>
  <c r="AH56" i="3"/>
  <c r="AG56" i="3"/>
  <c r="AF56" i="3"/>
  <c r="BB56" i="3"/>
  <c r="BA56" i="3"/>
  <c r="AZ56" i="3"/>
  <c r="AY56" i="3"/>
  <c r="AX56" i="3"/>
  <c r="AW56" i="3"/>
  <c r="AV56" i="3"/>
  <c r="AU56" i="3"/>
  <c r="AT56" i="3"/>
  <c r="AS56" i="3"/>
  <c r="E9" i="3"/>
  <c r="F56" i="3" s="1"/>
  <c r="F9" i="3"/>
  <c r="G56" i="3" s="1"/>
  <c r="G9" i="3"/>
  <c r="H56" i="3" s="1"/>
  <c r="H9" i="3"/>
  <c r="I56" i="3" s="1"/>
  <c r="I9" i="3"/>
  <c r="J56" i="3" s="1"/>
  <c r="J9" i="3"/>
  <c r="K56" i="3" s="1"/>
  <c r="K9" i="3"/>
  <c r="L9" i="3"/>
  <c r="M9" i="3"/>
  <c r="N9" i="3"/>
  <c r="O56" i="3" s="1"/>
  <c r="O9" i="3"/>
  <c r="J14" i="14"/>
  <c r="J15" i="14"/>
  <c r="I16" i="14"/>
  <c r="J16" i="14" s="1"/>
  <c r="V14" i="14"/>
  <c r="V15" i="14"/>
  <c r="U16" i="14"/>
  <c r="V16" i="14" s="1"/>
  <c r="G16" i="14"/>
  <c r="H8" i="14"/>
  <c r="H9" i="14"/>
  <c r="H16" i="14" s="1"/>
  <c r="E14" i="14"/>
  <c r="E15" i="14"/>
  <c r="D16" i="14"/>
  <c r="S8" i="14"/>
  <c r="S9" i="14" s="1"/>
  <c r="S16" i="14" s="1"/>
  <c r="O9" i="14"/>
  <c r="P10" i="14" s="1"/>
  <c r="T8" i="14"/>
  <c r="Y8" i="14"/>
  <c r="Y9" i="14" s="1"/>
  <c r="Z9" i="14" s="1"/>
  <c r="D18" i="14"/>
  <c r="P54" i="1"/>
  <c r="P56" i="1" s="1"/>
  <c r="E48" i="14"/>
  <c r="E25" i="14"/>
  <c r="E29" i="14"/>
  <c r="E28" i="14"/>
  <c r="E23" i="14"/>
  <c r="E39" i="14"/>
  <c r="E27" i="14"/>
  <c r="E5" i="14"/>
  <c r="E34" i="14"/>
  <c r="E30" i="14"/>
  <c r="E13" i="14"/>
  <c r="E45" i="14"/>
  <c r="E32" i="14"/>
  <c r="E47" i="14"/>
  <c r="E26" i="14"/>
  <c r="E55" i="14"/>
  <c r="E7" i="14"/>
  <c r="E8" i="14"/>
  <c r="E38" i="14"/>
  <c r="E10" i="14"/>
  <c r="E42" i="14"/>
  <c r="E46" i="14"/>
  <c r="E9" i="14"/>
  <c r="E41" i="14"/>
  <c r="E40" i="14"/>
  <c r="E21" i="14"/>
  <c r="E33" i="14"/>
  <c r="E6" i="14"/>
  <c r="E17" i="14"/>
  <c r="E43" i="14"/>
  <c r="E49" i="14"/>
  <c r="E22" i="14"/>
  <c r="E12" i="14"/>
  <c r="E36" i="14"/>
  <c r="E37" i="14"/>
  <c r="E35" i="14"/>
  <c r="K9" i="14"/>
  <c r="N9" i="14"/>
  <c r="N16" i="14" s="1"/>
  <c r="AC15" i="1"/>
  <c r="AC53" i="1" s="1"/>
  <c r="AG15" i="1"/>
  <c r="AN15" i="1"/>
  <c r="AI15" i="1"/>
  <c r="AH15" i="1"/>
  <c r="AJ15" i="1"/>
  <c r="AE15" i="1"/>
  <c r="AO15" i="1"/>
  <c r="AF15" i="1"/>
  <c r="AD15" i="1"/>
  <c r="AD53" i="1" s="1"/>
  <c r="AK15" i="1"/>
  <c r="AM15" i="1"/>
  <c r="AL15" i="1"/>
  <c r="J26" i="14"/>
  <c r="J30" i="14"/>
  <c r="J7" i="14"/>
  <c r="J5" i="14"/>
  <c r="J48" i="14"/>
  <c r="J38" i="14"/>
  <c r="J6" i="14"/>
  <c r="J49" i="14"/>
  <c r="J36" i="14"/>
  <c r="J9" i="14"/>
  <c r="J47" i="14"/>
  <c r="J55" i="14"/>
  <c r="J46" i="14"/>
  <c r="J41" i="14"/>
  <c r="J22" i="14"/>
  <c r="J29" i="14"/>
  <c r="J32" i="14"/>
  <c r="J28" i="14"/>
  <c r="J25" i="14"/>
  <c r="J23" i="14"/>
  <c r="J40" i="14"/>
  <c r="J33" i="14"/>
  <c r="J8" i="14"/>
  <c r="J35" i="14"/>
  <c r="J39" i="14"/>
  <c r="J21" i="14"/>
  <c r="J45" i="14"/>
  <c r="J43" i="14"/>
  <c r="J37" i="14"/>
  <c r="J27" i="14"/>
  <c r="J12" i="14"/>
  <c r="Q9" i="14"/>
  <c r="J13" i="14"/>
  <c r="J42" i="14"/>
  <c r="J17" i="14"/>
  <c r="J34" i="14"/>
  <c r="J10" i="14"/>
  <c r="V55" i="14"/>
  <c r="V17" i="14"/>
  <c r="V23" i="14"/>
  <c r="V38" i="14"/>
  <c r="V26" i="14"/>
  <c r="V43" i="14"/>
  <c r="V25" i="14"/>
  <c r="V28" i="14"/>
  <c r="V12" i="14"/>
  <c r="V36" i="14"/>
  <c r="V21" i="14"/>
  <c r="V5" i="14"/>
  <c r="V10" i="14"/>
  <c r="V29" i="14"/>
  <c r="V6" i="14"/>
  <c r="V34" i="14"/>
  <c r="V42" i="14"/>
  <c r="V32" i="14"/>
  <c r="V8" i="14"/>
  <c r="V45" i="14"/>
  <c r="V39" i="14"/>
  <c r="V49" i="14"/>
  <c r="V41" i="14"/>
  <c r="V33" i="14"/>
  <c r="V7" i="14"/>
  <c r="V40" i="14"/>
  <c r="V22" i="14"/>
  <c r="V9" i="14"/>
  <c r="V35" i="14"/>
  <c r="V27" i="14"/>
  <c r="V46" i="14"/>
  <c r="V30" i="14"/>
  <c r="V48" i="14"/>
  <c r="V47" i="14"/>
  <c r="V37" i="14"/>
  <c r="V13" i="14"/>
  <c r="N56" i="3" l="1"/>
  <c r="L56" i="3"/>
  <c r="M56" i="3"/>
  <c r="Q56" i="3"/>
  <c r="O16" i="14"/>
  <c r="P38" i="14"/>
  <c r="P15" i="14"/>
  <c r="P21" i="14"/>
  <c r="P27" i="14"/>
  <c r="T9" i="14"/>
  <c r="T16" i="14" s="1"/>
  <c r="P37" i="14"/>
  <c r="P30" i="14"/>
  <c r="P28" i="14"/>
  <c r="P39" i="14"/>
  <c r="P13" i="14"/>
  <c r="P10" i="3"/>
  <c r="D53" i="14"/>
  <c r="G53" i="14" s="1"/>
  <c r="H53" i="14" s="1"/>
  <c r="P14" i="14"/>
  <c r="P47" i="14"/>
  <c r="P26" i="14"/>
  <c r="P7" i="14"/>
  <c r="P25" i="14"/>
  <c r="P17" i="14"/>
  <c r="P22" i="14"/>
  <c r="P29" i="14"/>
  <c r="P5" i="14"/>
  <c r="P43" i="14"/>
  <c r="P45" i="14"/>
  <c r="P35" i="14"/>
  <c r="P48" i="14"/>
  <c r="Y16" i="14"/>
  <c r="Z16" i="14" s="1"/>
  <c r="P6" i="14"/>
  <c r="P51" i="14"/>
  <c r="P52" i="14"/>
  <c r="P50" i="14"/>
  <c r="P46" i="14"/>
  <c r="P41" i="14"/>
  <c r="P34" i="14"/>
  <c r="W9" i="14"/>
  <c r="P36" i="14"/>
  <c r="P33" i="14"/>
  <c r="P32" i="14"/>
  <c r="P40" i="14"/>
  <c r="P9" i="14"/>
  <c r="P12" i="14"/>
  <c r="P23" i="14"/>
  <c r="P8" i="14"/>
  <c r="P42" i="14"/>
  <c r="P55" i="14"/>
  <c r="K16" i="14"/>
  <c r="E18" i="14"/>
  <c r="AL53" i="1"/>
  <c r="AL54" i="1" s="1"/>
  <c r="AL56" i="1" s="1"/>
  <c r="AM53" i="1"/>
  <c r="AM54" i="1" s="1"/>
  <c r="AM56" i="1" s="1"/>
  <c r="AK53" i="1"/>
  <c r="AK54" i="1" s="1"/>
  <c r="AK56" i="1" s="1"/>
  <c r="AG53" i="1"/>
  <c r="AG54" i="1" s="1"/>
  <c r="AG56" i="1" s="1"/>
  <c r="AF53" i="1"/>
  <c r="AF54" i="1" s="1"/>
  <c r="AF56" i="1" s="1"/>
  <c r="AO53" i="1"/>
  <c r="AO54" i="1" s="1"/>
  <c r="AO56" i="1" s="1"/>
  <c r="AE53" i="1"/>
  <c r="AE54" i="1" s="1"/>
  <c r="AE56" i="1" s="1"/>
  <c r="AJ53" i="1"/>
  <c r="AJ54" i="1" s="1"/>
  <c r="AJ56" i="1" s="1"/>
  <c r="AH53" i="1"/>
  <c r="AH54" i="1" s="1"/>
  <c r="AH56" i="1" s="1"/>
  <c r="AI53" i="1"/>
  <c r="AI54" i="1" s="1"/>
  <c r="AI56" i="1" s="1"/>
  <c r="AN53" i="1"/>
  <c r="AN54" i="1" s="1"/>
  <c r="AN56" i="1" s="1"/>
  <c r="P49" i="14"/>
  <c r="P16" i="14"/>
  <c r="W16" i="14"/>
  <c r="Q16" i="14"/>
  <c r="E16" i="14"/>
  <c r="G18" i="14"/>
  <c r="H18" i="14" s="1"/>
  <c r="I18" i="14"/>
  <c r="E53" i="14"/>
  <c r="AC54" i="1"/>
  <c r="AC56" i="1" s="1"/>
  <c r="AP15" i="1"/>
  <c r="AP53" i="1" s="1"/>
  <c r="AD54" i="1"/>
  <c r="AD56" i="1" s="1"/>
  <c r="AX15" i="1"/>
  <c r="AQ15" i="1"/>
  <c r="AQ53" i="1" s="1"/>
  <c r="AS15" i="1"/>
  <c r="BB15" i="1"/>
  <c r="AR15" i="1"/>
  <c r="AW15" i="1"/>
  <c r="AU15" i="1"/>
  <c r="AV15" i="1"/>
  <c r="BA15" i="1"/>
  <c r="AT15" i="1"/>
  <c r="AY15" i="1"/>
  <c r="AZ15" i="1"/>
  <c r="J18" i="14"/>
  <c r="D54" i="14" l="1"/>
  <c r="G54" i="14" s="1"/>
  <c r="H54" i="14" s="1"/>
  <c r="M18" i="14"/>
  <c r="N18" i="14" s="1"/>
  <c r="I53" i="14"/>
  <c r="M53" i="14" s="1"/>
  <c r="N53" i="14" s="1"/>
  <c r="AS53" i="1"/>
  <c r="AS54" i="1" s="1"/>
  <c r="AS56" i="1" s="1"/>
  <c r="AV53" i="1"/>
  <c r="AV54" i="1" s="1"/>
  <c r="AV56" i="1" s="1"/>
  <c r="AU53" i="1"/>
  <c r="AU54" i="1" s="1"/>
  <c r="AU56" i="1" s="1"/>
  <c r="AW53" i="1"/>
  <c r="AW54" i="1" s="1"/>
  <c r="AW56" i="1" s="1"/>
  <c r="BB53" i="1"/>
  <c r="BB54" i="1" s="1"/>
  <c r="BB56" i="1" s="1"/>
  <c r="AZ53" i="1"/>
  <c r="AZ54" i="1" s="1"/>
  <c r="AZ56" i="1" s="1"/>
  <c r="AT53" i="1"/>
  <c r="AT54" i="1" s="1"/>
  <c r="AT56" i="1" s="1"/>
  <c r="AR53" i="1"/>
  <c r="AR54" i="1" s="1"/>
  <c r="AR56" i="1" s="1"/>
  <c r="AX53" i="1"/>
  <c r="AX54" i="1" s="1"/>
  <c r="AX56" i="1" s="1"/>
  <c r="AY53" i="1"/>
  <c r="AY54" i="1" s="1"/>
  <c r="AY56" i="1" s="1"/>
  <c r="BA53" i="1"/>
  <c r="BA54" i="1" s="1"/>
  <c r="BA56" i="1" s="1"/>
  <c r="BC11" i="3"/>
  <c r="AP12" i="3"/>
  <c r="BC12" i="3"/>
  <c r="AP11" i="3"/>
  <c r="K18" i="14"/>
  <c r="E54" i="14"/>
  <c r="BC15" i="1"/>
  <c r="BC53" i="1" s="1"/>
  <c r="AQ54" i="1"/>
  <c r="AQ56" i="1" s="1"/>
  <c r="AP54" i="1"/>
  <c r="AP56" i="1" s="1"/>
  <c r="O18" i="14"/>
  <c r="D56" i="14" l="1"/>
  <c r="G56" i="14" s="1"/>
  <c r="H56" i="14" s="1"/>
  <c r="P18" i="14"/>
  <c r="O53" i="14"/>
  <c r="K53" i="14"/>
  <c r="I54" i="14"/>
  <c r="M54" i="14" s="1"/>
  <c r="N54" i="14" s="1"/>
  <c r="J53" i="14"/>
  <c r="E56" i="14"/>
  <c r="S18" i="14"/>
  <c r="T18" i="14" s="1"/>
  <c r="Q18" i="14"/>
  <c r="P53" i="14"/>
  <c r="U18" i="14"/>
  <c r="BC54" i="1"/>
  <c r="BC56" i="1" s="1"/>
  <c r="V18" i="14" l="1"/>
  <c r="U53" i="14"/>
  <c r="J54" i="14"/>
  <c r="K54" i="14"/>
  <c r="I56" i="14"/>
  <c r="V53" i="14"/>
  <c r="Y18" i="14"/>
  <c r="Z18" i="14" s="1"/>
  <c r="S53" i="14"/>
  <c r="T53" i="14" s="1"/>
  <c r="O54" i="14"/>
  <c r="P54" i="14" s="1"/>
  <c r="Q53" i="14"/>
  <c r="W18" i="14"/>
  <c r="J56" i="14" l="1"/>
  <c r="K56" i="14"/>
  <c r="M56" i="14"/>
  <c r="N56" i="14" s="1"/>
  <c r="W53" i="14"/>
  <c r="U54" i="14"/>
  <c r="V54" i="14" s="1"/>
  <c r="Y53" i="14"/>
  <c r="Z53" i="14" s="1"/>
  <c r="S54" i="14"/>
  <c r="T54" i="14" s="1"/>
  <c r="O56" i="14"/>
  <c r="P56" i="14" s="1"/>
  <c r="Q54" i="14"/>
  <c r="W54" i="14" l="1"/>
  <c r="Y54" i="14"/>
  <c r="Z54" i="14" s="1"/>
  <c r="U56" i="14"/>
  <c r="V56" i="14" s="1"/>
  <c r="S56" i="14"/>
  <c r="T56" i="14" s="1"/>
  <c r="Q56" i="14"/>
  <c r="BC63" i="3" l="1"/>
  <c r="W56" i="14"/>
  <c r="Y56" i="14"/>
  <c r="Z56" i="14" s="1"/>
  <c r="Y13" i="3" l="1"/>
  <c r="AW13" i="3"/>
  <c r="AD9" i="3"/>
  <c r="AE56" i="3" s="1"/>
  <c r="V13" i="3"/>
  <c r="AQ9" i="3"/>
  <c r="AR56" i="3" s="1"/>
  <c r="S13" i="3"/>
  <c r="T13" i="3"/>
  <c r="U13" i="3"/>
  <c r="X13" i="3"/>
  <c r="W13" i="3"/>
  <c r="Q9" i="3"/>
  <c r="BA13" i="3"/>
  <c r="AL13" i="3"/>
  <c r="AR13" i="3"/>
  <c r="Z13" i="3"/>
  <c r="AA13" i="3"/>
  <c r="R13" i="3"/>
  <c r="BC56" i="3" l="1"/>
  <c r="AP56" i="3"/>
  <c r="Q13" i="3"/>
  <c r="Q53" i="3" s="1"/>
  <c r="Q55" i="3" s="1"/>
  <c r="Q64" i="3" s="1"/>
  <c r="R56" i="3"/>
  <c r="AB13" i="3"/>
  <c r="AB53" i="3" s="1"/>
  <c r="AB55" i="3" s="1"/>
  <c r="AB64" i="3" s="1"/>
  <c r="AD13" i="3"/>
  <c r="AD53" i="3" s="1"/>
  <c r="AD55" i="3" s="1"/>
  <c r="AD64" i="3" s="1"/>
  <c r="AE13" i="3"/>
  <c r="AE53" i="3" s="1"/>
  <c r="AE55" i="3" s="1"/>
  <c r="AE64" i="3" s="1"/>
  <c r="AK13" i="3"/>
  <c r="AK53" i="3" s="1"/>
  <c r="AK55" i="3" s="1"/>
  <c r="AK64" i="3" s="1"/>
  <c r="AZ13" i="3"/>
  <c r="AZ53" i="3" s="1"/>
  <c r="AZ55" i="3" s="1"/>
  <c r="AZ64" i="3" s="1"/>
  <c r="AI13" i="3"/>
  <c r="AI53" i="3" s="1"/>
  <c r="AI55" i="3" s="1"/>
  <c r="AI64" i="3" s="1"/>
  <c r="AT13" i="3"/>
  <c r="AT53" i="3" s="1"/>
  <c r="AT55" i="3" s="1"/>
  <c r="AT64" i="3" s="1"/>
  <c r="AY13" i="3"/>
  <c r="AY53" i="3" s="1"/>
  <c r="AY55" i="3" s="1"/>
  <c r="AY64" i="3" s="1"/>
  <c r="AF13" i="3"/>
  <c r="AF53" i="3" s="1"/>
  <c r="AF55" i="3" s="1"/>
  <c r="AF64" i="3" s="1"/>
  <c r="AU13" i="3"/>
  <c r="AU53" i="3" s="1"/>
  <c r="AU55" i="3" s="1"/>
  <c r="AU64" i="3" s="1"/>
  <c r="AN13" i="3"/>
  <c r="AN53" i="3" s="1"/>
  <c r="AN55" i="3" s="1"/>
  <c r="AN64" i="3" s="1"/>
  <c r="AM13" i="3"/>
  <c r="AM53" i="3" s="1"/>
  <c r="AM55" i="3" s="1"/>
  <c r="AM64" i="3" s="1"/>
  <c r="AV13" i="3"/>
  <c r="AV53" i="3" s="1"/>
  <c r="AV55" i="3" s="1"/>
  <c r="AV64" i="3" s="1"/>
  <c r="AH13" i="3"/>
  <c r="AH53" i="3" s="1"/>
  <c r="AH55" i="3" s="1"/>
  <c r="AH64" i="3" s="1"/>
  <c r="AQ13" i="3"/>
  <c r="AQ53" i="3" s="1"/>
  <c r="AQ55" i="3" s="1"/>
  <c r="AQ64" i="3" s="1"/>
  <c r="AX13" i="3"/>
  <c r="AX53" i="3" s="1"/>
  <c r="AX55" i="3" s="1"/>
  <c r="AX64" i="3" s="1"/>
  <c r="AJ13" i="3"/>
  <c r="AJ53" i="3" s="1"/>
  <c r="AJ55" i="3" s="1"/>
  <c r="AJ64" i="3" s="1"/>
  <c r="BB13" i="3"/>
  <c r="BB53" i="3" s="1"/>
  <c r="BB55" i="3" s="1"/>
  <c r="BB64" i="3" s="1"/>
  <c r="AO13" i="3"/>
  <c r="AO53" i="3" s="1"/>
  <c r="AO55" i="3" s="1"/>
  <c r="AO64" i="3" s="1"/>
  <c r="AS13" i="3"/>
  <c r="AS53" i="3" s="1"/>
  <c r="AS55" i="3" s="1"/>
  <c r="AS64" i="3" s="1"/>
  <c r="AG13" i="3"/>
  <c r="AG53" i="3" s="1"/>
  <c r="AG55" i="3" s="1"/>
  <c r="AG64" i="3" s="1"/>
  <c r="D9" i="3"/>
  <c r="E56" i="3" s="1"/>
  <c r="AP9" i="3"/>
  <c r="AC9" i="3"/>
  <c r="AC13" i="3" s="1"/>
  <c r="U53" i="3"/>
  <c r="U55" i="3" s="1"/>
  <c r="U64" i="3" s="1"/>
  <c r="T53" i="3"/>
  <c r="T55" i="3" s="1"/>
  <c r="T64" i="3" s="1"/>
  <c r="BC9" i="3"/>
  <c r="AA53" i="3"/>
  <c r="AA55" i="3" s="1"/>
  <c r="AA64" i="3" s="1"/>
  <c r="S53" i="3"/>
  <c r="S55" i="3" s="1"/>
  <c r="S64" i="3" s="1"/>
  <c r="AR53" i="3"/>
  <c r="AR55" i="3" s="1"/>
  <c r="AR64" i="3" s="1"/>
  <c r="BA53" i="3"/>
  <c r="BA55" i="3" s="1"/>
  <c r="BA64" i="3" s="1"/>
  <c r="W53" i="3"/>
  <c r="W55" i="3" s="1"/>
  <c r="W64" i="3" s="1"/>
  <c r="AP10" i="3"/>
  <c r="BC10" i="3"/>
  <c r="R53" i="3"/>
  <c r="R55" i="3" s="1"/>
  <c r="Z53" i="3"/>
  <c r="Z55" i="3" s="1"/>
  <c r="Z64" i="3" s="1"/>
  <c r="AL53" i="3"/>
  <c r="AL55" i="3" s="1"/>
  <c r="AL64" i="3" s="1"/>
  <c r="X53" i="3"/>
  <c r="X55" i="3" s="1"/>
  <c r="X64" i="3" s="1"/>
  <c r="V53" i="3"/>
  <c r="V55" i="3" s="1"/>
  <c r="V64" i="3" s="1"/>
  <c r="AW53" i="3"/>
  <c r="AW55" i="3" s="1"/>
  <c r="AW64" i="3" s="1"/>
  <c r="Y53" i="3"/>
  <c r="Y55" i="3" s="1"/>
  <c r="Y64" i="3" s="1"/>
  <c r="R64" i="3" l="1"/>
  <c r="AC64" i="3" s="1"/>
  <c r="AP64" i="3"/>
  <c r="BC64" i="3"/>
  <c r="P56" i="3"/>
  <c r="AC56" i="3"/>
  <c r="H13" i="3"/>
  <c r="H53" i="3" s="1"/>
  <c r="H55" i="3" s="1"/>
  <c r="H64" i="3" s="1"/>
  <c r="I13" i="3"/>
  <c r="I53" i="3" s="1"/>
  <c r="I55" i="3" s="1"/>
  <c r="I64" i="3" s="1"/>
  <c r="L13" i="3"/>
  <c r="L53" i="3" s="1"/>
  <c r="L55" i="3" s="1"/>
  <c r="L64" i="3" s="1"/>
  <c r="J13" i="3"/>
  <c r="J53" i="3" s="1"/>
  <c r="J55" i="3" s="1"/>
  <c r="J64" i="3" s="1"/>
  <c r="D13" i="3"/>
  <c r="D53" i="3" s="1"/>
  <c r="D55" i="3" s="1"/>
  <c r="D64" i="3" s="1"/>
  <c r="N13" i="3"/>
  <c r="N53" i="3" s="1"/>
  <c r="N55" i="3" s="1"/>
  <c r="N64" i="3" s="1"/>
  <c r="F13" i="3"/>
  <c r="F53" i="3" s="1"/>
  <c r="F55" i="3" s="1"/>
  <c r="F64" i="3" s="1"/>
  <c r="O13" i="3"/>
  <c r="O53" i="3" s="1"/>
  <c r="O55" i="3" s="1"/>
  <c r="O64" i="3" s="1"/>
  <c r="E13" i="3"/>
  <c r="E53" i="3" s="1"/>
  <c r="E55" i="3" s="1"/>
  <c r="E64" i="3" s="1"/>
  <c r="K13" i="3"/>
  <c r="K53" i="3" s="1"/>
  <c r="K55" i="3" s="1"/>
  <c r="K64" i="3" s="1"/>
  <c r="AP13" i="3"/>
  <c r="AP53" i="3" s="1"/>
  <c r="AP55" i="3" s="1"/>
  <c r="BC13" i="3"/>
  <c r="BC53" i="3" s="1"/>
  <c r="BC55" i="3" s="1"/>
  <c r="M13" i="3"/>
  <c r="M53" i="3" s="1"/>
  <c r="M55" i="3" s="1"/>
  <c r="M64" i="3" s="1"/>
  <c r="G13" i="3"/>
  <c r="G53" i="3" s="1"/>
  <c r="G55" i="3" s="1"/>
  <c r="G64" i="3" s="1"/>
  <c r="P9" i="3"/>
  <c r="P13" i="3" s="1"/>
  <c r="AC53" i="3"/>
  <c r="AC55" i="3" s="1"/>
  <c r="P64" i="3" l="1"/>
  <c r="D66" i="3"/>
  <c r="E66" i="3" s="1"/>
  <c r="P53" i="3"/>
  <c r="P55" i="3" s="1"/>
  <c r="F66" i="3" l="1"/>
  <c r="G66" i="3" l="1"/>
  <c r="H66" i="3" l="1"/>
  <c r="I66" i="3" l="1"/>
  <c r="J66" i="3" l="1"/>
  <c r="K66" i="3" l="1"/>
  <c r="L66" i="3" l="1"/>
  <c r="M66" i="3" l="1"/>
  <c r="N66" i="3" l="1"/>
  <c r="O66" i="3" l="1"/>
  <c r="Q66" i="3" l="1"/>
  <c r="R66" i="3" l="1"/>
  <c r="S66" i="3" l="1"/>
  <c r="T66" i="3" l="1"/>
  <c r="U66" i="3" l="1"/>
  <c r="V66" i="3" l="1"/>
  <c r="W66" i="3" l="1"/>
  <c r="X66" i="3" l="1"/>
  <c r="Y66" i="3" l="1"/>
  <c r="Z66" i="3" l="1"/>
  <c r="AA66" i="3" l="1"/>
  <c r="AB66" i="3" l="1"/>
  <c r="AD66" i="3" l="1"/>
  <c r="AE66" i="3" l="1"/>
  <c r="AF66" i="3" l="1"/>
  <c r="AG66" i="3" l="1"/>
  <c r="AH66" i="3" l="1"/>
  <c r="AI66" i="3" l="1"/>
  <c r="AJ66" i="3" l="1"/>
  <c r="AK66" i="3" l="1"/>
  <c r="AL66" i="3" l="1"/>
  <c r="AM66" i="3" l="1"/>
  <c r="AN66" i="3" l="1"/>
  <c r="AO66" i="3" l="1"/>
  <c r="AQ66" i="3" l="1"/>
  <c r="AR66" i="3" l="1"/>
  <c r="AS66" i="3" l="1"/>
  <c r="AT66" i="3" l="1"/>
  <c r="AU66" i="3" l="1"/>
  <c r="AV66" i="3" l="1"/>
  <c r="AW66" i="3" l="1"/>
  <c r="AX66" i="3" l="1"/>
  <c r="AY66" i="3" l="1"/>
  <c r="AZ66" i="3" l="1"/>
  <c r="BA66" i="3" l="1"/>
  <c r="A39" i="5"/>
  <c r="BB66" i="3" l="1"/>
  <c r="E39"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Nolting</author>
  </authors>
  <commentList>
    <comment ref="A8" authorId="0" shapeId="0" xr:uid="{00000000-0006-0000-0000-000001000000}">
      <text>
        <r>
          <rPr>
            <b/>
            <sz val="9"/>
            <color indexed="81"/>
            <rFont val="Segoe UI"/>
            <family val="2"/>
          </rPr>
          <t>In den Kommentaren finden sie Hinweise und nützliche Tipps.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SYSTEM</author>
  </authors>
  <commentList>
    <comment ref="B24" authorId="0" shapeId="0" xr:uid="{0D63D4A2-BC4B-40A3-A11B-973B61E41EC7}">
      <text>
        <r>
          <rPr>
            <b/>
            <sz val="8"/>
            <color indexed="81"/>
            <rFont val="Segoe UI"/>
            <family val="2"/>
          </rPr>
          <t>Ihre Steuerberatung wird Ihnen die notwendige Höhe nennen können, sobald Sie Ihren voraussichtlichen Jahresüberschuss berechnet haben - diesen finden Sie in Zeile 52 des Rentabilitätsplan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 Nolting</author>
    <author>Angelika Nolting</author>
    <author>Nolting, Angelika</author>
  </authors>
  <commentList>
    <comment ref="B1" authorId="0" shapeId="0" xr:uid="{00000000-0006-0000-0400-000001000000}">
      <text>
        <r>
          <rPr>
            <b/>
            <sz val="8"/>
            <color indexed="81"/>
            <rFont val="Tahoma"/>
            <family val="2"/>
          </rPr>
          <t>Dieser Link führt zu den amtlichen AfA-Tabellen des Bundesfinanzministeriums. Im Zweifelsfall wenden Sie sich an Ihre Steuerberatung.</t>
        </r>
      </text>
    </comment>
    <comment ref="A3" authorId="1" shapeId="0" xr:uid="{00000000-0006-0000-0400-000002000000}">
      <text>
        <r>
          <rPr>
            <b/>
            <sz val="8"/>
            <color indexed="81"/>
            <rFont val="Tahoma"/>
            <family val="2"/>
          </rPr>
          <t>Hier setzen Sie die Anschaffungen ein, die Sie für die Existenzgründung benötigen und noch nicht gekauft haben.</t>
        </r>
      </text>
    </comment>
    <comment ref="B4" authorId="2" shapeId="0" xr:uid="{0D8FC404-9FC8-40AB-8FE1-15B6C4849D55}">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5" authorId="2" shapeId="0" xr:uid="{ED7BC633-B6A0-47CC-B639-1225FFD6AE5C}">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6" authorId="2" shapeId="0" xr:uid="{92D8C1C9-FA10-4AD2-BD95-1010C0D2A338}">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7" authorId="2" shapeId="0" xr:uid="{5DD3A434-7833-4F86-A500-BD33A3B0E19E}">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8" authorId="2" shapeId="0" xr:uid="{5956F282-ADCA-4F32-82E5-154838DC65B0}">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9" authorId="2" shapeId="0" xr:uid="{03372B9E-EF9A-482A-981B-193D66A4E6E2}">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10" authorId="2" shapeId="0" xr:uid="{4A96DCC9-0966-4EBA-8B4C-BDD70613A7C1}">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11" authorId="2" shapeId="0" xr:uid="{0967EDC9-D876-4F40-B935-B10829F658F1}">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12" authorId="2" shapeId="0" xr:uid="{F684D092-61FC-4DFB-A82B-DC09C9EE8FD6}">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A14" authorId="1" shapeId="0" xr:uid="{00000000-0006-0000-0400-000004000000}">
      <text>
        <r>
          <rPr>
            <b/>
            <sz val="9"/>
            <color indexed="81"/>
            <rFont val="Tahoma"/>
            <family val="2"/>
          </rPr>
          <t>Hier erfolgt die Abschreibung in voller Höhe bereits im Jahr der Anschaffung.</t>
        </r>
      </text>
    </comment>
    <comment ref="A34" authorId="1" shapeId="0" xr:uid="{00000000-0006-0000-0400-000003000000}">
      <text>
        <r>
          <rPr>
            <b/>
            <sz val="8"/>
            <color indexed="81"/>
            <rFont val="Tahoma"/>
            <family val="2"/>
          </rPr>
          <t>Diese Gegenstände besitzen Sie bereits und bringen sie in Ihre Gründung ein - Zeitwert einsetzen und Nutzungsdauer mit Steuerberatung abklären!</t>
        </r>
      </text>
    </comment>
    <comment ref="B35" authorId="2" shapeId="0" xr:uid="{9027CDD0-F85D-4B31-BB44-D407729165AD}">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36" authorId="2" shapeId="0" xr:uid="{FD856121-AC61-4E5D-B9DD-591CA264D0B1}">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37" authorId="2" shapeId="0" xr:uid="{E76C0D62-4FC7-4512-82AF-9CD0E219A374}">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38" authorId="2" shapeId="0" xr:uid="{9EDF068F-A2B8-4399-AA29-7A255535659E}">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39" authorId="2" shapeId="0" xr:uid="{AB7ACB3A-2A05-42EE-BC66-83865A361E04}">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40" authorId="2" shapeId="0" xr:uid="{0636B3B0-1014-45D1-B859-795BD986339A}">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 ref="B41" authorId="2" shapeId="0" xr:uid="{5A7909F2-0B7E-4A78-9D16-7D1E25F04975}">
      <text>
        <r>
          <rPr>
            <b/>
            <sz val="9"/>
            <color indexed="81"/>
            <rFont val="Segoe UI"/>
            <family val="2"/>
          </rPr>
          <t>Wenn diese Fläche gelb eingefärbt ist, fehlt hier die Angabe der Abschreibungsdauer (="betriebsgewöhnliche Nutzungsdauer"),
Fragen Sie Ihre Steuerberatung oder nutzen Sie den obenstehenden Link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Angelika Nolting</author>
    <author>SYSTEM</author>
    <author>Galle, Colin</author>
  </authors>
  <commentList>
    <comment ref="A1" authorId="0" shapeId="0" xr:uid="{00000000-0006-0000-0100-000001000000}">
      <text>
        <r>
          <rPr>
            <b/>
            <sz val="9"/>
            <color indexed="81"/>
            <rFont val="Segoe UI"/>
            <family val="2"/>
          </rPr>
          <t>Hier beschreiben Sie Ihre unterschiedlichen umsatzgenerierenden Dienstleistungen</t>
        </r>
        <r>
          <rPr>
            <b/>
            <sz val="8"/>
            <color indexed="81"/>
            <rFont val="Tahoma"/>
            <family val="2"/>
          </rPr>
          <t xml:space="preserve">
</t>
        </r>
      </text>
    </comment>
    <comment ref="B1" authorId="0" shapeId="0" xr:uid="{00000000-0006-0000-0100-000002000000}">
      <text>
        <r>
          <rPr>
            <b/>
            <sz val="9"/>
            <color indexed="81"/>
            <rFont val="Tahoma"/>
            <family val="2"/>
          </rPr>
          <t>Bitte setzen Sie hier den Preis für eine Einheit Ihres Angebots/Ihrer Leistung ein, z.B. "100", wenn eine Einheit 100 Euro kosten soll</t>
        </r>
        <r>
          <rPr>
            <b/>
            <sz val="8"/>
            <color indexed="81"/>
            <rFont val="Tahoma"/>
            <family val="2"/>
          </rPr>
          <t xml:space="preserve">
</t>
        </r>
        <r>
          <rPr>
            <sz val="8"/>
            <color indexed="81"/>
            <rFont val="Tahoma"/>
            <family val="2"/>
          </rPr>
          <t xml:space="preserve">
</t>
        </r>
      </text>
    </comment>
    <comment ref="F1" authorId="1" shapeId="0" xr:uid="{A5557239-DC5C-45CE-84FF-10A67C86C293}">
      <text>
        <r>
          <rPr>
            <b/>
            <sz val="9"/>
            <color indexed="81"/>
            <rFont val="Segoe UI"/>
            <family val="2"/>
          </rPr>
          <t xml:space="preserve">Hier tragen Sie jeden Monat ein, wieviele Einheiten Sie verkaufen möchten - zusammen mit dem Preis pro Einheit ergibt das den Umsatz pro Leistung.
Deren Summe wird in den Rentabilitätsplan &amp; Liquiditätsplan übertragen.
</t>
        </r>
      </text>
    </comment>
    <comment ref="A3" authorId="2" shapeId="0" xr:uid="{CE142FA3-B47A-4AA0-A7EB-E2115E148424}">
      <text>
        <r>
          <rPr>
            <sz val="9"/>
            <color indexed="81"/>
            <rFont val="Segoe UI"/>
            <charset val="1"/>
          </rPr>
          <t xml:space="preserve">
</t>
        </r>
        <r>
          <rPr>
            <b/>
            <sz val="9"/>
            <color indexed="81"/>
            <rFont val="Segoe UI"/>
            <family val="2"/>
          </rPr>
          <t>Hier finden Sie ein Beispiel für die Bearbeitung des Reiters.
Spalte A = Name der umsatzgenerierenden Leistung
Spalte B - E = Preis der Leistung aufgeteilt in Jahren
Spalte F - Q = Anzahl der angefallenden Leistung je Monat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Galle, Colin</author>
    <author>Angelika Nolting</author>
  </authors>
  <commentList>
    <comment ref="B3" authorId="0" shapeId="0" xr:uid="{231247DE-EFA7-49D4-843D-BE1D4D92493E}">
      <text>
        <r>
          <rPr>
            <b/>
            <sz val="9"/>
            <color indexed="81"/>
            <rFont val="Segoe UI"/>
            <charset val="1"/>
          </rPr>
          <t>Je nach gesetztem "x" im Reiter "Infos vor dem Start" in Zeile 17, sollten die Umsatzsteuern hier entsprechend berücksichtig werden.</t>
        </r>
      </text>
    </comment>
    <comment ref="B9" authorId="1" shapeId="0" xr:uid="{00000000-0006-0000-0200-000001000000}">
      <text>
        <r>
          <rPr>
            <b/>
            <sz val="9"/>
            <color indexed="81"/>
            <rFont val="Segoe UI"/>
            <family val="2"/>
          </rPr>
          <t>Hier tragen Sie ein, wieviel Prozent vom Umsatz auf den Einkauf entfallen.
Beispiel:
100 EUR Umsatz
40 EUR Einkauf
-&gt; 40% Wareneinkauf/Wareneinsatz
Die Formel setzt dann den Warennachkauf, der aus abverkaufter Ware (=Umsatz) resultiert, 
 im Folgemonat an.</t>
        </r>
        <r>
          <rPr>
            <sz val="8"/>
            <color indexed="81"/>
            <rFont val="Tahoma"/>
            <family val="2"/>
          </rPr>
          <t xml:space="preserve">
</t>
        </r>
      </text>
    </comment>
    <comment ref="B12" authorId="0" shapeId="0" xr:uid="{8515E3F7-3D8B-4EE1-BFBD-740D4BD8A189}">
      <text>
        <r>
          <rPr>
            <b/>
            <sz val="9"/>
            <color indexed="81"/>
            <rFont val="Segoe UI"/>
            <charset val="1"/>
          </rPr>
          <t>Galle, Colin:</t>
        </r>
        <r>
          <rPr>
            <sz val="9"/>
            <color indexed="81"/>
            <rFont val="Segoe UI"/>
            <charset val="1"/>
          </rPr>
          <t xml:space="preserve">
</t>
        </r>
        <r>
          <rPr>
            <b/>
            <sz val="9"/>
            <color indexed="81"/>
            <rFont val="Arial"/>
            <family val="2"/>
          </rPr>
          <t>Bsp: Ein Fitnessstudio bestellt ein Putzunternehmen für die Reinigung, anstelle einen Mitarbeiter  einzustellen.</t>
        </r>
      </text>
    </comment>
    <comment ref="C14" authorId="1" shapeId="0" xr:uid="{00000000-0006-0000-0200-000002000000}">
      <text>
        <r>
          <rPr>
            <b/>
            <sz val="9"/>
            <color indexed="81"/>
            <rFont val="Segoe UI"/>
            <family val="2"/>
          </rPr>
          <t>Bei Kapitalgesellschaften ist hier auch das Gehalt des Geschäftsführenden Gesellschafters einzutragen. 
Bitte auch den Eintrag  "Kapitalgesellschaft" in den Infos vor dem Start beachten!</t>
        </r>
      </text>
    </comment>
    <comment ref="B15" authorId="0" shapeId="0" xr:uid="{9A869F32-FBD9-463A-8FAD-6C511692A6FC}">
      <text>
        <r>
          <rPr>
            <b/>
            <sz val="9"/>
            <color indexed="81"/>
            <rFont val="Segoe UI"/>
            <charset val="1"/>
          </rPr>
          <t>Hier werden alle Abschreibungen automatisch ausgerechnet,, welche Sie im Reiter "Investitionsplan" angegeben haben.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Galle, Colin</author>
    <author>Angelika Nolting</author>
  </authors>
  <commentList>
    <comment ref="C3" authorId="0" shapeId="0" xr:uid="{D5B5E5EF-D3B6-4FA1-8843-9E946739762C}">
      <text>
        <r>
          <rPr>
            <b/>
            <sz val="9"/>
            <color indexed="81"/>
            <rFont val="Segoe UI"/>
            <charset val="1"/>
          </rPr>
          <t>Je nach gesetztem "x" im Reiter "Infos vor dem Start" in Zeile 17, sollten die Umsatzsteuern hier entsprechend berücksichtig werden.</t>
        </r>
      </text>
    </comment>
    <comment ref="C57" authorId="1" shapeId="0" xr:uid="{00000000-0006-0000-0300-000001000000}">
      <text>
        <r>
          <rPr>
            <b/>
            <sz val="8"/>
            <color indexed="81"/>
            <rFont val="Tahoma"/>
            <family val="2"/>
          </rPr>
          <t>Bitte tragen Sie die Werte hierzu in das Tabellenblatt "Investitionsplan" ein für eine geordnete Aufschlüsselung. Hier können Sie Monatgenau eintragen, wann welche Investition anfällt.</t>
        </r>
      </text>
    </comment>
    <comment ref="C58" authorId="1" shapeId="0" xr:uid="{00000000-0006-0000-0300-000003000000}">
      <text>
        <r>
          <rPr>
            <b/>
            <sz val="8"/>
            <color indexed="81"/>
            <rFont val="Tahoma"/>
            <family val="2"/>
          </rPr>
          <t>Bitte tragen Sie den Betrag im Monat der geplanten Auszahlung ein.</t>
        </r>
      </text>
    </comment>
    <comment ref="C59" authorId="1" shapeId="0" xr:uid="{00000000-0006-0000-0300-000004000000}">
      <text>
        <r>
          <rPr>
            <b/>
            <sz val="8"/>
            <color indexed="81"/>
            <rFont val="Tahoma"/>
            <family val="2"/>
          </rPr>
          <t xml:space="preserve">gem. Zins- und Tilgungsplan für </t>
        </r>
        <r>
          <rPr>
            <b/>
            <u/>
            <sz val="8"/>
            <color indexed="81"/>
            <rFont val="Tahoma"/>
            <family val="2"/>
          </rPr>
          <t>alle</t>
        </r>
        <r>
          <rPr>
            <b/>
            <sz val="8"/>
            <color indexed="81"/>
            <rFont val="Tahoma"/>
            <family val="2"/>
          </rPr>
          <t xml:space="preserve"> betrieblichen Darlehen</t>
        </r>
      </text>
    </comment>
    <comment ref="C65" authorId="1" shapeId="0" xr:uid="{00000000-0006-0000-0300-000006000000}">
      <text>
        <r>
          <rPr>
            <b/>
            <sz val="8"/>
            <color indexed="81"/>
            <rFont val="Tahoma"/>
            <family val="2"/>
          </rPr>
          <t>Bitte tragen Sie diesen Wert in das Tabellenblatt "Finanzierungsplan" ein.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Nolting</author>
    <author>Galle, Colin</author>
  </authors>
  <commentList>
    <comment ref="D5" authorId="0" shapeId="0" xr:uid="{00000000-0006-0000-0500-000001000000}">
      <text>
        <r>
          <rPr>
            <b/>
            <sz val="8"/>
            <color indexed="81"/>
            <rFont val="Tahoma"/>
            <family val="2"/>
          </rPr>
          <t>Dieser Wert wird übertragen aus dem Investitionsplan.</t>
        </r>
      </text>
    </comment>
    <comment ref="D6" authorId="0" shapeId="0" xr:uid="{00000000-0006-0000-0500-000002000000}">
      <text>
        <r>
          <rPr>
            <b/>
            <sz val="8"/>
            <color indexed="81"/>
            <rFont val="Tahoma"/>
            <family val="2"/>
          </rPr>
          <t>Dieser Wert wird übertragen aus dem Investitionsplan.</t>
        </r>
      </text>
    </comment>
    <comment ref="D7" authorId="0" shapeId="0" xr:uid="{00000000-0006-0000-0500-000003000000}">
      <text>
        <r>
          <rPr>
            <b/>
            <sz val="8"/>
            <color indexed="81"/>
            <rFont val="Tahoma"/>
            <family val="2"/>
          </rPr>
          <t>Dieser Wert wird übertragen aus dem Investitionsplan.</t>
        </r>
      </text>
    </comment>
    <comment ref="D8" authorId="0" shapeId="0" xr:uid="{00000000-0006-0000-0500-000004000000}">
      <text>
        <r>
          <rPr>
            <b/>
            <sz val="8"/>
            <color indexed="81"/>
            <rFont val="Tahoma"/>
            <family val="2"/>
          </rPr>
          <t>Dieser Wert wird übertragen aus dem Investitionsplan.</t>
        </r>
      </text>
    </comment>
    <comment ref="E10" authorId="0" shapeId="0" xr:uid="{00000000-0006-0000-0500-000005000000}">
      <text>
        <r>
          <rPr>
            <b/>
            <sz val="8"/>
            <color indexed="81"/>
            <rFont val="Tahoma"/>
            <family val="2"/>
          </rPr>
          <t>Diese Summe deckt Liquiditätsengpässe und Unvorhergesehenes ab. Sie wird nicht für einen bestimmten Zweck eingeplant.</t>
        </r>
      </text>
    </comment>
    <comment ref="D16" authorId="0" shapeId="0" xr:uid="{00000000-0006-0000-0500-000006000000}">
      <text>
        <r>
          <rPr>
            <b/>
            <sz val="8"/>
            <color indexed="81"/>
            <rFont val="Tahoma"/>
            <family val="2"/>
          </rPr>
          <t>Bitte tragen Sie hier den Betrag ein, der Ihnen sofort und ohne Einschränkungen zur Verfügung steht, um dauerhaft in Ihrem Unternehmen eingesetzt zu werden.</t>
        </r>
      </text>
    </comment>
    <comment ref="D17" authorId="1" shapeId="0" xr:uid="{F436DF10-15EC-463E-9189-AA875C91D61D}">
      <text>
        <r>
          <rPr>
            <b/>
            <sz val="8"/>
            <color indexed="81"/>
            <rFont val="Tahoma"/>
            <family val="2"/>
          </rPr>
          <t>Das Stammkapital kann zwar für betriebliche Ausgaben verwendet werden, aber es darf nicht an die Gesellschafter ausgezahlt werden, ohne dass dies eine Kapitalherabsetzung zur Folge hätte.</t>
        </r>
      </text>
    </comment>
    <comment ref="D18" authorId="0" shapeId="0" xr:uid="{00000000-0006-0000-0500-000007000000}">
      <text>
        <r>
          <rPr>
            <b/>
            <sz val="8"/>
            <color indexed="81"/>
            <rFont val="Tahoma"/>
            <family val="2"/>
          </rPr>
          <t>Dieser Wert wird übertragen aus der Liquiditätsplanung.</t>
        </r>
      </text>
    </comment>
    <comment ref="A34" authorId="0" shapeId="0" xr:uid="{00000000-0006-0000-0500-000008000000}">
      <text>
        <r>
          <rPr>
            <b/>
            <sz val="8"/>
            <color indexed="81"/>
            <rFont val="Tahoma"/>
            <family val="2"/>
          </rPr>
          <t>Hier tragen Sie weitere Darlehen ein -
Auch dafür Zins und Tilgung berücksichtigen!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Angelika Nolting</author>
  </authors>
  <commentList>
    <comment ref="F2" authorId="0" shapeId="0" xr:uid="{00000000-0006-0000-0B00-000001000000}">
      <text>
        <r>
          <rPr>
            <sz val="10"/>
            <color indexed="81"/>
            <rFont val="Tahoma"/>
            <family val="2"/>
          </rPr>
          <t>Die Spalten für die Ist-Zahlen können der Übersichtlichkeit halber durch Klick auf das "Minus-"Symbol in der Kopfzeile ausgeblendet werden.</t>
        </r>
        <r>
          <rPr>
            <sz val="8"/>
            <color indexed="81"/>
            <rFont val="Tahoma"/>
            <family val="2"/>
          </rPr>
          <t xml:space="preserve">
</t>
        </r>
      </text>
    </comment>
    <comment ref="L2" authorId="0" shapeId="0" xr:uid="{00000000-0006-0000-0B00-000002000000}">
      <text>
        <r>
          <rPr>
            <sz val="10"/>
            <color indexed="81"/>
            <rFont val="Tahoma"/>
            <family val="2"/>
          </rPr>
          <t>Die Spalten für die Ist-Zahlen können der Übersichtlichkeit halber durch Klick auf das "Minus-"Symbol in der Kopfzeile ausgeblendet werden.</t>
        </r>
        <r>
          <rPr>
            <sz val="8"/>
            <color indexed="81"/>
            <rFont val="Tahoma"/>
            <family val="2"/>
          </rPr>
          <t xml:space="preserve">
</t>
        </r>
      </text>
    </comment>
    <comment ref="R2" authorId="0" shapeId="0" xr:uid="{00000000-0006-0000-0B00-000003000000}">
      <text>
        <r>
          <rPr>
            <sz val="10"/>
            <color indexed="81"/>
            <rFont val="Tahoma"/>
            <family val="2"/>
          </rPr>
          <t>Die Spalten für die Ist-Zahlen können der Übersichtlichkeit halber durch Klick auf das "Minus-"Symbol in der Kopfzeile ausgeblendet werden.</t>
        </r>
        <r>
          <rPr>
            <sz val="8"/>
            <color indexed="81"/>
            <rFont val="Tahoma"/>
            <family val="2"/>
          </rPr>
          <t xml:space="preserve">
</t>
        </r>
      </text>
    </comment>
    <comment ref="X2" authorId="0" shapeId="0" xr:uid="{00000000-0006-0000-0B00-000004000000}">
      <text>
        <r>
          <rPr>
            <sz val="10"/>
            <color indexed="81"/>
            <rFont val="Tahoma"/>
            <family val="2"/>
          </rPr>
          <t>Die Spalten für die Ist-Zahlen können der Übersichtlichkeit halber durch Klick auf das "Minus-"Symbol in der Kopfzeile ausgeblendet werden.</t>
        </r>
        <r>
          <rPr>
            <sz val="8"/>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Angelika Nolting</author>
  </authors>
  <commentList>
    <comment ref="A3" authorId="0" shapeId="0" xr:uid="{00000000-0006-0000-1400-000001000000}">
      <text>
        <r>
          <rPr>
            <b/>
            <sz val="8"/>
            <color indexed="81"/>
            <rFont val="Tahoma"/>
            <family val="2"/>
          </rPr>
          <t>Bitte hier Art des Darlehens und Kreditinstitut angeben, z.B. "ERP Kapital für Gründer, KfW"</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Angelika Nolting</author>
    <author>SYSTEM</author>
  </authors>
  <commentList>
    <comment ref="A9" authorId="0" shapeId="0" xr:uid="{00000000-0006-0000-0D00-000002000000}">
      <text>
        <r>
          <rPr>
            <b/>
            <sz val="8"/>
            <color indexed="81"/>
            <rFont val="Tahoma"/>
            <family val="2"/>
          </rPr>
          <t>Angelika Nolting:</t>
        </r>
        <r>
          <rPr>
            <sz val="8"/>
            <color indexed="81"/>
            <rFont val="Tahoma"/>
            <family val="2"/>
          </rPr>
          <t xml:space="preserve">
USteins
</t>
        </r>
      </text>
    </comment>
    <comment ref="B9" authorId="0" shapeId="0" xr:uid="{00000000-0006-0000-0D00-000001000000}">
      <text>
        <r>
          <rPr>
            <b/>
            <sz val="8"/>
            <color indexed="81"/>
            <rFont val="Tahoma"/>
            <family val="2"/>
          </rPr>
          <t>Angelika Nolting:</t>
        </r>
        <r>
          <rPr>
            <sz val="8"/>
            <color indexed="81"/>
            <rFont val="Tahoma"/>
            <family val="2"/>
          </rPr>
          <t xml:space="preserve">
Ust</t>
        </r>
      </text>
    </comment>
    <comment ref="A10" authorId="1" shapeId="0" xr:uid="{00000000-0006-0000-0D00-000004000000}">
      <text>
        <r>
          <rPr>
            <b/>
            <sz val="9"/>
            <color indexed="81"/>
            <rFont val="Segoe UI"/>
            <family val="2"/>
          </rPr>
          <t>SYSTEM:</t>
        </r>
        <r>
          <rPr>
            <sz val="9"/>
            <color indexed="81"/>
            <rFont val="Segoe UI"/>
            <family val="2"/>
          </rPr>
          <t xml:space="preserve">
UStermeins</t>
        </r>
      </text>
    </comment>
    <comment ref="B10" authorId="0" shapeId="0" xr:uid="{00000000-0006-0000-0D00-000003000000}">
      <text>
        <r>
          <rPr>
            <b/>
            <sz val="8"/>
            <color indexed="81"/>
            <rFont val="Tahoma"/>
            <family val="2"/>
          </rPr>
          <t>Angelika Nolting:</t>
        </r>
        <r>
          <rPr>
            <sz val="8"/>
            <color indexed="81"/>
            <rFont val="Tahoma"/>
            <family val="2"/>
          </rPr>
          <t xml:space="preserve">
Usterm</t>
        </r>
      </text>
    </comment>
    <comment ref="A11" authorId="1" shapeId="0" xr:uid="{00000000-0006-0000-0D00-000006000000}">
      <text>
        <r>
          <rPr>
            <b/>
            <sz val="9"/>
            <color indexed="81"/>
            <rFont val="Segoe UI"/>
            <family val="2"/>
          </rPr>
          <t>SYSTEM:</t>
        </r>
        <r>
          <rPr>
            <sz val="9"/>
            <color indexed="81"/>
            <rFont val="Segoe UI"/>
            <family val="2"/>
          </rPr>
          <t xml:space="preserve">
VSteins</t>
        </r>
      </text>
    </comment>
    <comment ref="B11" authorId="0" shapeId="0" xr:uid="{00000000-0006-0000-0D00-000005000000}">
      <text>
        <r>
          <rPr>
            <b/>
            <sz val="8"/>
            <color indexed="81"/>
            <rFont val="Tahoma"/>
            <family val="2"/>
          </rPr>
          <t>Angelika Nolting:</t>
        </r>
        <r>
          <rPr>
            <sz val="8"/>
            <color indexed="81"/>
            <rFont val="Tahoma"/>
            <family val="2"/>
          </rPr>
          <t xml:space="preserve">
VSt</t>
        </r>
      </text>
    </comment>
    <comment ref="A12" authorId="1" shapeId="0" xr:uid="{00000000-0006-0000-0D00-000008000000}">
      <text>
        <r>
          <rPr>
            <b/>
            <sz val="9"/>
            <color indexed="81"/>
            <rFont val="Segoe UI"/>
            <family val="2"/>
          </rPr>
          <t>SYSTEM:</t>
        </r>
        <r>
          <rPr>
            <sz val="9"/>
            <color indexed="81"/>
            <rFont val="Segoe UI"/>
            <family val="2"/>
          </rPr>
          <t xml:space="preserve">
VStermeins
</t>
        </r>
      </text>
    </comment>
    <comment ref="B12" authorId="0" shapeId="0" xr:uid="{00000000-0006-0000-0D00-000007000000}">
      <text>
        <r>
          <rPr>
            <b/>
            <sz val="8"/>
            <color indexed="81"/>
            <rFont val="Tahoma"/>
            <family val="2"/>
          </rPr>
          <t>Angelika Nolting:</t>
        </r>
        <r>
          <rPr>
            <sz val="8"/>
            <color indexed="81"/>
            <rFont val="Tahoma"/>
            <family val="2"/>
          </rPr>
          <t xml:space="preserve">
VSterm</t>
        </r>
      </text>
    </comment>
    <comment ref="A13" authorId="1" shapeId="0" xr:uid="{00000000-0006-0000-0D00-00000A000000}">
      <text>
        <r>
          <rPr>
            <b/>
            <sz val="9"/>
            <color indexed="81"/>
            <rFont val="Segoe UI"/>
            <family val="2"/>
          </rPr>
          <t>Angelika Nolting:</t>
        </r>
        <r>
          <rPr>
            <sz val="9"/>
            <color indexed="81"/>
            <rFont val="Segoe UI"/>
            <family val="2"/>
          </rPr>
          <t xml:space="preserve">
VstWEeins</t>
        </r>
      </text>
    </comment>
    <comment ref="B13" authorId="1" shapeId="0" xr:uid="{00000000-0006-0000-0D00-000009000000}">
      <text>
        <r>
          <rPr>
            <b/>
            <sz val="9"/>
            <color indexed="81"/>
            <rFont val="Segoe UI"/>
            <family val="2"/>
          </rPr>
          <t>Angelika Nolting:</t>
        </r>
        <r>
          <rPr>
            <sz val="9"/>
            <color indexed="81"/>
            <rFont val="Segoe UI"/>
            <family val="2"/>
          </rPr>
          <t xml:space="preserve">
VStWE</t>
        </r>
        <r>
          <rPr>
            <sz val="9"/>
            <color indexed="81"/>
            <rFont val="Segoe UI"/>
            <family val="2"/>
          </rPr>
          <t xml:space="preserve">
</t>
        </r>
      </text>
    </comment>
  </commentList>
</comments>
</file>

<file path=xl/sharedStrings.xml><?xml version="1.0" encoding="utf-8"?>
<sst xmlns="http://schemas.openxmlformats.org/spreadsheetml/2006/main" count="274" uniqueCount="232">
  <si>
    <t>sonstige betriebliche Erträge</t>
  </si>
  <si>
    <t>Wareneinkauf/Materialaufwand</t>
  </si>
  <si>
    <t>Rohergebnis</t>
  </si>
  <si>
    <t>Sonstige betriebliche Aufwendungen</t>
  </si>
  <si>
    <t>Miete und Nebenkosten</t>
  </si>
  <si>
    <t>Instandhaltung</t>
  </si>
  <si>
    <t>Telefon, Fax</t>
  </si>
  <si>
    <t>Kfz-Kosten</t>
  </si>
  <si>
    <t>Wartung und Reparatur</t>
  </si>
  <si>
    <t>Betriebskosten</t>
  </si>
  <si>
    <t>Reise- und Bewirtungskosten</t>
  </si>
  <si>
    <t>Anzeigen- und sonst. Werbung</t>
  </si>
  <si>
    <t>Instandhaltung Betriebs- und Geschäftsausstattung</t>
  </si>
  <si>
    <t>Beiträge, Gebühren</t>
  </si>
  <si>
    <t>Bürobedarf</t>
  </si>
  <si>
    <t>Postwertzeichen</t>
  </si>
  <si>
    <t>Fachliteratur</t>
  </si>
  <si>
    <t>Fortbildung</t>
  </si>
  <si>
    <t>Messen und Ausstellungen</t>
  </si>
  <si>
    <t>Beratungskosten</t>
  </si>
  <si>
    <t>Kosten des Geldverkehrs</t>
  </si>
  <si>
    <t>Andere betriebliche Aufwendungen</t>
  </si>
  <si>
    <t>Summe betrieblicher Aufwendungen</t>
  </si>
  <si>
    <t>Betriebsergebnis</t>
  </si>
  <si>
    <t>Gewinn/Verlust vor Steuern</t>
  </si>
  <si>
    <t>Gewerbesteuer</t>
  </si>
  <si>
    <t>-</t>
  </si>
  <si>
    <t>Investitionen und GWG</t>
  </si>
  <si>
    <t>eingebrachtes Eigenkapital - liquide Mittel</t>
  </si>
  <si>
    <t>Liquiditätsreserve</t>
  </si>
  <si>
    <t>Anschaffungen im Gründungsjahr</t>
  </si>
  <si>
    <t>Investitionen</t>
  </si>
  <si>
    <t>Sacheinlagen</t>
  </si>
  <si>
    <t>Summe</t>
  </si>
  <si>
    <t>Vorsteuer</t>
  </si>
  <si>
    <t>Januar</t>
  </si>
  <si>
    <t>Februar</t>
  </si>
  <si>
    <t>März</t>
  </si>
  <si>
    <t>April</t>
  </si>
  <si>
    <t>Mai</t>
  </si>
  <si>
    <t>Juni</t>
  </si>
  <si>
    <t>Juli</t>
  </si>
  <si>
    <t>August</t>
  </si>
  <si>
    <t>September</t>
  </si>
  <si>
    <t>Oktober</t>
  </si>
  <si>
    <t>November</t>
  </si>
  <si>
    <t>Dezember</t>
  </si>
  <si>
    <t>EUR</t>
  </si>
  <si>
    <t>Neuanschaffungen</t>
  </si>
  <si>
    <t>Warenlager-Erstausstattung</t>
  </si>
  <si>
    <t>Betriebsmittel</t>
  </si>
  <si>
    <t>Kapitalbedarf</t>
  </si>
  <si>
    <t>Eigenkapital</t>
  </si>
  <si>
    <t>Fremdkapital (Auszahlungsbetrag)</t>
  </si>
  <si>
    <t>Raumkosten (Miete, Nebenkosten, Reinigung etc.)</t>
  </si>
  <si>
    <t>Sehr geehrte Gründerin, sehr geehrter Gründer,</t>
  </si>
  <si>
    <t>Umsatzsteuer Regelsatz</t>
  </si>
  <si>
    <t>Umsatzsteuer ermäßigt</t>
  </si>
  <si>
    <t>Vorsteuer ermäßigt</t>
  </si>
  <si>
    <t>Industrie- und Handelskammer zu Köln</t>
  </si>
  <si>
    <t>Zellen, in die Sie Werte eintragen können, sind grün gekennzeichnet. Alle anderen Zellen sind schreibgeschützt.</t>
  </si>
  <si>
    <t>Erlösschmälerungen (Skonto)</t>
  </si>
  <si>
    <t>Umsatzsteuerzahllast (+) bzw. Vorsteuerüberhang (-)</t>
  </si>
  <si>
    <t>Hausbankdarlehen</t>
  </si>
  <si>
    <r>
      <t xml:space="preserve">Lebensunterhalt </t>
    </r>
    <r>
      <rPr>
        <vertAlign val="superscript"/>
        <sz val="10"/>
        <color theme="1"/>
        <rFont val="Arial"/>
        <family val="2"/>
      </rPr>
      <t>1)</t>
    </r>
  </si>
  <si>
    <t>2 Erwachsene</t>
  </si>
  <si>
    <t>1 Erwachsener</t>
  </si>
  <si>
    <t>235 EUR</t>
  </si>
  <si>
    <t>Tilgung betrieblicher Darlehen</t>
  </si>
  <si>
    <t>je Kind</t>
  </si>
  <si>
    <t>Kindergeld</t>
  </si>
  <si>
    <t>Erziehungsgeld</t>
  </si>
  <si>
    <t>Einkommen aus Vermietung und Verpachtung</t>
  </si>
  <si>
    <t>Sonstige Einkünfte</t>
  </si>
  <si>
    <t>Krankenversicherung</t>
  </si>
  <si>
    <t>Rentenversicherung/Altersvorsorge</t>
  </si>
  <si>
    <t>Unterhaltsanspruch</t>
  </si>
  <si>
    <t>Unterhaltsverpflichtung</t>
  </si>
  <si>
    <t>Einkommen aus Kapitalvermögen</t>
  </si>
  <si>
    <t>Summe der privaten Einnahmen</t>
  </si>
  <si>
    <t>Private Ausgaben</t>
  </si>
  <si>
    <t>Private Einnahmen (außerhalb der Selbstständigkeit)</t>
  </si>
  <si>
    <t>Sonstige Versicherungen</t>
  </si>
  <si>
    <t>Rücklagen für Neuanschaffungen</t>
  </si>
  <si>
    <t>Zinsen und Tilgung privater Darlehen</t>
  </si>
  <si>
    <t>Rücklagen für Einkommensteuer</t>
  </si>
  <si>
    <t>Privater Finanzbedarf (Unternehmerlohn)</t>
  </si>
  <si>
    <t>Personalaufwand incl. Sozialabgaben (ca. 22%)</t>
  </si>
  <si>
    <t>Kfz-Versicherungen</t>
  </si>
  <si>
    <t>Versicherungen (ohne Kfz)</t>
  </si>
  <si>
    <t>Privater Finanzbedarf = erforderlicher Unternehmerlohn</t>
  </si>
  <si>
    <t>Private Miete (einschließlich Nebenkosten)</t>
  </si>
  <si>
    <t>Auszahlung betrieblicher Darlehen (s. "Finanzierungsplan")</t>
  </si>
  <si>
    <t>AfA
(Absetzung für Abnutzung, Abschreibung)</t>
  </si>
  <si>
    <t>Obergrenze für die Anschaffungskosten Geringwertiger Wirtschaftsgüter</t>
  </si>
  <si>
    <t>Abschreibungen</t>
  </si>
  <si>
    <t>Zinsaufwendungen</t>
  </si>
  <si>
    <t>Einige Zellen haben wir mit Erläuterungen versehen - diese erkennen Sie an dem roten Dreieck rechts oben.
Sie können sie lesen, wenn Sie mit dem Mauszeiger auf die entsprechende Zelle gehen.</t>
  </si>
  <si>
    <t>pauschaler Wareneinsatz</t>
  </si>
  <si>
    <t>Wareneinkauf Saisongeschäft</t>
  </si>
  <si>
    <t>Körperschaftsteuer (nur bei Kapitalgesellschaften)</t>
  </si>
  <si>
    <t>Gesamtleistung</t>
  </si>
  <si>
    <t>Anteil an Gesamt-leistung
in %</t>
  </si>
  <si>
    <t>Veränderung gegenüber Vorjahr in %</t>
  </si>
  <si>
    <t>Kosten der Warenabgabe</t>
  </si>
  <si>
    <t>Provisionen</t>
  </si>
  <si>
    <t>Verpackung/Ausgangsfrachten</t>
  </si>
  <si>
    <r>
      <t xml:space="preserve">Ihr </t>
    </r>
    <r>
      <rPr>
        <b/>
        <sz val="10"/>
        <color rgb="FFFF0000"/>
        <rFont val="Arial"/>
        <family val="2"/>
      </rPr>
      <t>erster Gründungsmonat</t>
    </r>
    <r>
      <rPr>
        <sz val="10"/>
        <color theme="1"/>
        <rFont val="Arial"/>
        <family val="2"/>
      </rPr>
      <t xml:space="preserve">: Bitte geben Sie "1" ein für Januar, "2" für Februar usw. Beginnen Sie Ihre Einträge in der Tabelle bitte auch im entsprechenden Monat. </t>
    </r>
    <r>
      <rPr>
        <b/>
        <sz val="10"/>
        <color rgb="FFFF0000"/>
        <rFont val="Arial"/>
        <family val="2"/>
      </rPr>
      <t>Bitte lassen Sie dieses Feld nicht leer!</t>
    </r>
  </si>
  <si>
    <t>Fremdleistungen</t>
  </si>
  <si>
    <r>
      <rPr>
        <vertAlign val="superscript"/>
        <sz val="10"/>
        <color theme="1"/>
        <rFont val="Arial"/>
        <family val="2"/>
      </rPr>
      <t xml:space="preserve">1) </t>
    </r>
    <r>
      <rPr>
        <sz val="10"/>
        <color theme="1"/>
        <rFont val="Arial"/>
        <family val="2"/>
      </rPr>
      <t>Richtwerte - ohne Miete, Versicherungen, Kosten privater Darlehen, Steuern, Rücklagen und Unterhaltsverpflichtungen (s.o.)</t>
    </r>
  </si>
  <si>
    <t>Summe der privaten Ausgaben</t>
  </si>
  <si>
    <t>monatlich</t>
  </si>
  <si>
    <t>Kapitalbedarfsplan</t>
  </si>
  <si>
    <t>Finanzierungsplan</t>
  </si>
  <si>
    <t>inbesondere Passwortaufhebung, Seiteneinrichtung und Konvertierungen in andere Formate erfolgen auf eigenes Risiko.</t>
  </si>
  <si>
    <t xml:space="preserve">Wir stellen Ihnen hiermit unentgeltlich eine passwortgeschützte Datei in Excel zum Download zur Verfügung. Alle Änderungen daran, </t>
  </si>
  <si>
    <t>Leasing (nur Kfz)</t>
  </si>
  <si>
    <t>Leasing (außer Kfz)</t>
  </si>
  <si>
    <t>Zinsen</t>
  </si>
  <si>
    <t>Tilgung</t>
  </si>
  <si>
    <t>Darlehensbetrag in EUR</t>
  </si>
  <si>
    <t>davon tilgungsfrei (nur ganze Jahre)</t>
  </si>
  <si>
    <t>Ratendarlehen 2</t>
  </si>
  <si>
    <t>Anschaffungen im Jahr der Gründung</t>
  </si>
  <si>
    <t>Laufzeit (mind. 3 Jahre)</t>
  </si>
  <si>
    <t>Differenz in EUR</t>
  </si>
  <si>
    <t>Differenz in %</t>
  </si>
  <si>
    <t>Plan</t>
  </si>
  <si>
    <t>Ist</t>
  </si>
  <si>
    <t>betriebs-gewöhnliche Nutzungsdauer</t>
  </si>
  <si>
    <t>Warenlager-Erstausstattung und -aufstockung (Betriebsausgaben)</t>
  </si>
  <si>
    <t>Im ersten Jahr werden die Zinsen ab Gründungsmonat berechnet.</t>
  </si>
  <si>
    <t>Hier können Sie Ihre eigenen Berechnungen anstellen und mit den grünen Eingabefeldern verknüpfen.</t>
  </si>
  <si>
    <t>Jahreswerte</t>
  </si>
  <si>
    <t>Monatswerte</t>
  </si>
  <si>
    <t>In den Folgejahren werden die Zinsen überschlägig auf den Darlehensstand am Anfang des Jahres berechnet; dabei bleiben unterjährige Tilgungen unberücksichtigt.</t>
  </si>
  <si>
    <t>Zinsen gesamt</t>
  </si>
  <si>
    <t>Tilgung gesamt</t>
  </si>
  <si>
    <t>Zinsen p.a. (nominal)</t>
  </si>
  <si>
    <t>Umsätze Jahr 1 zum Regelsteuersatz</t>
  </si>
  <si>
    <t>Umsätze Jahr 1 zum ermäßigten Steuersatz</t>
  </si>
  <si>
    <t>USt Jahr 2</t>
  </si>
  <si>
    <t>USt Jahr 3</t>
  </si>
  <si>
    <t>USt Jahr 4</t>
  </si>
  <si>
    <t>Mit Klicken auf "+"-Symbole können Sie später Eingabefelder für die Ist-Zahlen öffnen. So ist der Vergleich von Plan- zu Ist-Zahlen möglich.
Heben Sie dazu den Passwortschutz unter "Überprüfen/Blattschutz aufheben" auf (kein Passwort nötig).</t>
  </si>
  <si>
    <t>Unterkategorie 1</t>
  </si>
  <si>
    <t>Unterkategorie 2</t>
  </si>
  <si>
    <t>Unterkategorie 3</t>
  </si>
  <si>
    <t>Unterkategorie 4</t>
  </si>
  <si>
    <t>Unterkategorie 5</t>
  </si>
  <si>
    <t>Unterkategorie 6</t>
  </si>
  <si>
    <t>Unterkategorie 7</t>
  </si>
  <si>
    <t>Unterkategorie 8</t>
  </si>
  <si>
    <t>Unterkategorie 9</t>
  </si>
  <si>
    <t>Unterkategorie 10</t>
  </si>
  <si>
    <t>Dieses Tabellenblatt ist komplett ungeschützt, damit Sie alle Anpassungen und Ergänzungen vornehmen können, die für Sie notwendig sind.</t>
  </si>
  <si>
    <t>Beispiel Kostenart</t>
  </si>
  <si>
    <t>Hier können Sie beispielsweise eine Position weiter aufgliedern und die Summenzeile in die entsprechende Position der Rentabilitätsvorschau verknüpfen.</t>
  </si>
  <si>
    <t>Für Kreditverhandlungen mit Ihrer Bank kann dies als Anlage genutzt werden.</t>
  </si>
  <si>
    <t>Sie können jederzeit weitere Positionen oder auch ein neues Tabellenblatt mit weiteren Nebenrechnungen hinzufügen.</t>
  </si>
  <si>
    <t>nur wenn Umsätze zu verschiedenen Umsatzsteuersätzen (Regel- und ermäßigter Satz) erfolgen:</t>
  </si>
  <si>
    <t>gewichteter Vorsteuersatz für Wareneinsatz 
(nach dem Verhältnis der Umsätze des ersten Kalenderjahres)</t>
  </si>
  <si>
    <t>Steuersätze Jahr 1</t>
  </si>
  <si>
    <t>Steuersätze ab Jahr 2</t>
  </si>
  <si>
    <t>900 EUR</t>
  </si>
  <si>
    <t>1.025 EUR</t>
  </si>
  <si>
    <t>finanztool@koeln.ihk.de</t>
  </si>
  <si>
    <t>Bei Ihrem Vorhaben wünschen wir Ihnen viel Erfolg!</t>
  </si>
  <si>
    <t>Ihr Team Beratung und Service</t>
  </si>
  <si>
    <t>Warenlager-Erstausstattung und -aufstockung</t>
  </si>
  <si>
    <t>Vorsteuer Wareneinsatz (bei gemischten Umsätzen sowohl zum Regel- als auch zum ermäßigten Steuersatz: Ermittlung s.u.)</t>
  </si>
  <si>
    <t>Geringwertige Wirtschaftsgüter (Anschaffungskosten bis 800 EUR netto)</t>
  </si>
  <si>
    <t>Investitionen (Anschaffungskosten höher als 800 EUR netto)</t>
  </si>
  <si>
    <t>Erfassung der geltenden Steuersätze</t>
  </si>
  <si>
    <r>
      <t xml:space="preserve">in der Datei </t>
    </r>
    <r>
      <rPr>
        <b/>
        <sz val="10"/>
        <color rgb="FFFF0000"/>
        <rFont val="Arial"/>
        <family val="2"/>
      </rPr>
      <t>angewendete</t>
    </r>
    <r>
      <rPr>
        <sz val="10"/>
        <color theme="1"/>
        <rFont val="Arial"/>
        <family val="2"/>
      </rPr>
      <t xml:space="preserve"> Umsatzsteuersätze</t>
    </r>
  </si>
  <si>
    <t>Steuerberatung</t>
  </si>
  <si>
    <t>Unternehmensberatung</t>
  </si>
  <si>
    <t>Rechtsberatung</t>
  </si>
  <si>
    <t>ERP-Gründerkredit - StartGeld 067</t>
  </si>
  <si>
    <t>ERP-Förderkredit KMU 365, 366</t>
  </si>
  <si>
    <t>Förderdarlehen (Beispiele)</t>
  </si>
  <si>
    <t>ERP-Förderkredit Gründung und Nachfolge 077</t>
  </si>
  <si>
    <t>NRW.BANK Gründung und Wachstum</t>
  </si>
  <si>
    <t>NRW.BANK Universalkredit</t>
  </si>
  <si>
    <t>NRW.BANK Digitalisierung und Innovation</t>
  </si>
  <si>
    <t>NRW.SeedCap</t>
  </si>
  <si>
    <t>NRW.SeedCon</t>
  </si>
  <si>
    <t>NRW.Mikrodarlehen</t>
  </si>
  <si>
    <t>NRW.MicroCrowd</t>
  </si>
  <si>
    <t>Privatdarlehen (Freunde, Familie…)</t>
  </si>
  <si>
    <t>Gründungszuschuss</t>
  </si>
  <si>
    <t xml:space="preserve">Ratendarlehen 1 </t>
  </si>
  <si>
    <t>Menge (Stk.)</t>
  </si>
  <si>
    <t>Der Liquiditätsplan nimmt automatisch die Werte aus dem Rentabilitätsplan</t>
  </si>
  <si>
    <t>Beispiel: Sportstudio-Monatsabo</t>
  </si>
  <si>
    <t>Umsatz Handel/Produktion</t>
  </si>
  <si>
    <t>Liquide Mittel</t>
  </si>
  <si>
    <t>Eingezahltes Stammkapital (UG, GmbH…)</t>
  </si>
  <si>
    <t>Geringwertige Wirtschaftsgüter</t>
  </si>
  <si>
    <t>Summe aller privaten Finanzbedarfe für den Liquiditätsplan</t>
  </si>
  <si>
    <t>Gründungsperson 1</t>
  </si>
  <si>
    <t>Gründungsperson 2</t>
  </si>
  <si>
    <t>Gründungsperson 3</t>
  </si>
  <si>
    <t>Kosten von Software</t>
  </si>
  <si>
    <r>
      <t xml:space="preserve">Wenn Sie </t>
    </r>
    <r>
      <rPr>
        <b/>
        <sz val="10"/>
        <color rgb="FFFF0000"/>
        <rFont val="Arial"/>
        <family val="2"/>
      </rPr>
      <t>Umsatzsteuer</t>
    </r>
    <r>
      <rPr>
        <sz val="10"/>
        <color theme="1"/>
        <rFont val="Arial"/>
        <family val="2"/>
      </rPr>
      <t xml:space="preserve"> in Rechnung stellen werden, tragen Sie hier bitte ein "x" ein, sonst lassen Sie das Feld bitte leer.
Die Zeilen 3 und 4 in den Reitern "Rentabilitätsplan" und "Liquiditätsplan" passen sich entsprechenden Umständen automatisch an. </t>
    </r>
  </si>
  <si>
    <t>Gewinn/Verlust nach sämtlichen Einflussmöglichkeiten</t>
  </si>
  <si>
    <r>
      <t xml:space="preserve">Ihr </t>
    </r>
    <r>
      <rPr>
        <b/>
        <sz val="10"/>
        <color rgb="FFFF0000"/>
        <rFont val="Arial"/>
        <family val="2"/>
      </rPr>
      <t>Gründungsjahr</t>
    </r>
    <r>
      <rPr>
        <sz val="10"/>
        <color theme="1"/>
        <rFont val="Arial"/>
        <family val="2"/>
      </rPr>
      <t>: bitte ändern, falls abweichend.</t>
    </r>
  </si>
  <si>
    <t>Wenn Sie Fragen, Wünsche oder andere Anliegen haben oder uns einfach mitteilen möchten, was Ihnen noch fehlt, schreiben Sie uns unter:</t>
  </si>
  <si>
    <r>
      <t xml:space="preserve">Wenn Sie eine </t>
    </r>
    <r>
      <rPr>
        <b/>
        <sz val="10"/>
        <color rgb="FFFF0000"/>
        <rFont val="Arial"/>
        <family val="2"/>
      </rPr>
      <t>Kapitalgesellschaft</t>
    </r>
    <r>
      <rPr>
        <sz val="10"/>
        <color theme="1"/>
        <rFont val="Arial"/>
        <family val="2"/>
      </rPr>
      <t xml:space="preserve"> (AG, GmbH, UG (haftungsbeschränkt) gründen, tragen Sie hier bitte ein "x" ein, sonst lassen Sie das Feld bitte leer. 
</t>
    </r>
    <r>
      <rPr>
        <b/>
        <sz val="10"/>
        <color rgb="FFFF0000"/>
        <rFont val="Arial"/>
        <family val="2"/>
      </rPr>
      <t xml:space="preserve">Hinweis: </t>
    </r>
    <r>
      <rPr>
        <sz val="10"/>
        <rFont val="Arial"/>
        <family val="2"/>
      </rPr>
      <t>Denken Sie daran, dass bei der UG 25% des Gewinns bis zur Summe von 25.000€ angespart werden muss und das Stammkapital bei der GmbH nicht für private Zwecke ausgeschüttet werden darf.</t>
    </r>
  </si>
  <si>
    <r>
      <rPr>
        <b/>
        <sz val="10"/>
        <color rgb="FFFF0000"/>
        <rFont val="Arial"/>
        <family val="2"/>
      </rPr>
      <t>Hinweis</t>
    </r>
    <r>
      <rPr>
        <sz val="10"/>
        <color theme="1"/>
        <rFont val="Arial"/>
        <family val="2"/>
      </rPr>
      <t>: Keine Sorge, das Finanztool sieht auf den ersten Blick komplexer aus, als es ist. Gehen Sie einfach Schritt für Schritt und Reiter für Reiter durch – dann wird alles schnell klar. Und falls unterwegs Fragen auftauchen, melden Sie sich gerne per E-Mail oder rufen Sie uns an. 
Wir helfen gern weiter!
Wenn Sie nicht im Januar gründen, beginnen Sie bitte mit Ihren Eintragungen im ersten Jahr mit dem Monat, in dem Sie starten möchten. Insgesamt stehen vier Jahre als Planungshorizont zur Verfügung, davon sollten mindestens zwei Jahre monatsgenau geplant werden. Tragen Sie Ihren Startmonat zudem in das Eingabefeld (Zeile 11) ein.</t>
    </r>
  </si>
  <si>
    <t xml:space="preserve">Zinsen für betriebliche Darlehen </t>
  </si>
  <si>
    <t>Sacheinlagen (Gegenstände, die Sie aus Ihrem Privatbesitz einbringen)</t>
  </si>
  <si>
    <r>
      <t xml:space="preserve">Wenn Sie </t>
    </r>
    <r>
      <rPr>
        <b/>
        <sz val="10"/>
        <color rgb="FFFF0000"/>
        <rFont val="Arial"/>
        <family val="2"/>
      </rPr>
      <t>gegen Rechnung</t>
    </r>
    <r>
      <rPr>
        <sz val="10"/>
        <color theme="1"/>
        <rFont val="Arial"/>
        <family val="2"/>
      </rPr>
      <t xml:space="preserve"> liefern oder leisten, tragen Sie hier bitte ein "x" ein - der Zahlungseingang wird dann im nächsten Monat berücksichtigt. Bei Zug-um-Zug-Geschäften (Barzahlung, Vorkasse, Lastschrift o.ä.) lassen Sie das Feld bitte leer. 
Beispiel (Leer lassen):   Sie sind Eisverkäufer. Der Kunde erhält das Eis zur gleichen Zeit, wie Sie das Geld.
Beispiel (X eintragen): Sie sind Unternehmensberater. Sie beraten Kunden, diese erhalten Rechungen und zahlen nächsten Monat.</t>
    </r>
  </si>
  <si>
    <t>Diese Daten werden nicht übertragen und können Optional von Ihnen genutzt werden.</t>
  </si>
  <si>
    <t>Monatlich im Anschaffungsjahr (einschl. GWG)</t>
  </si>
  <si>
    <r>
      <rPr>
        <b/>
        <i/>
        <u/>
        <sz val="10"/>
        <color rgb="FFFF0000"/>
        <rFont val="Arial"/>
        <family val="2"/>
      </rPr>
      <t>Hinweis:</t>
    </r>
    <r>
      <rPr>
        <b/>
        <i/>
        <u/>
        <sz val="10"/>
        <color theme="1"/>
        <rFont val="Arial"/>
        <family val="2"/>
      </rPr>
      <t xml:space="preserve"> Wie lassen sich Preise und Mengen fundiert herleiten?</t>
    </r>
  </si>
  <si>
    <r>
      <t xml:space="preserve">Hinweis: </t>
    </r>
    <r>
      <rPr>
        <b/>
        <sz val="10"/>
        <rFont val="Arial"/>
        <family val="2"/>
      </rPr>
      <t>Falls Sie mit einem Partner zusammen leben, können Sie entweder in den Zeilen 11 bis 14 das Gehalt vom Partner angeben oder Ihre Miet- und Haushaltskosten in den Zeilen 18 bis 26 mit 50% angeben.</t>
    </r>
  </si>
  <si>
    <r>
      <rPr>
        <b/>
        <sz val="10"/>
        <color rgb="FFFF0000"/>
        <rFont val="Arial"/>
        <family val="2"/>
      </rPr>
      <t>Hinweis</t>
    </r>
    <r>
      <rPr>
        <b/>
        <sz val="10"/>
        <color theme="1"/>
        <rFont val="Arial"/>
        <family val="2"/>
      </rPr>
      <t>: Falls Sie den Gründungszuschuss beantragen und alleine gründen, wird der Beitrag im Reiter „Liquiditätsplan“ in Zeile 59 eingetragen.</t>
    </r>
  </si>
  <si>
    <t>Hier finden Sie einen Link zu durchschnittlichen Lebenshaltungskosten:</t>
  </si>
  <si>
    <t>Konsumausgaben - Lebenshaltungskosten</t>
  </si>
  <si>
    <t>Hier finden Sie ein Beispiel für die Bearbeitung des Reiters.
Spalte A = Name der umsatzgenerierenden Leistung
Spalte B - E = Preis der Leistung in diesem Jahr
Spalte F - Q = Anzahl der angefallenen Leistungen im Monat</t>
  </si>
  <si>
    <t>1) Greifen Sie auf eigene Erfahrungswerte zurück. Wurde die Leistung bereits verkauft? Liefern erzielte Preise, tatsächliche Verkaufszahlen und bisherige Auslastung eine belastbare Grundlage? Prüfen Sie dabei kritisch, ob die bisherigen Preise wirtschaftlich tragfähig waren oder Anpassungsbedarf besteht.</t>
  </si>
  <si>
    <t>2) Analysieren Sie Ihre Zielgruppe. Führen Sie Gespräche mit potenziellen Kundinnen und Kunden, um deren Zahlungsbereitschaft und voraussichtliche Nutzungshäufigkeit zu ermitteln. Entscheidend ist nicht Ihre Preisvorstellung, sondern der realistische Marktpreis in Verbindung mit konkretem Bedarf.</t>
  </si>
  <si>
    <t>3) Untersuchen Sie Ihren direkten Wettbewerb. Vergleichen Sie Preise, Leistungsumfang und Marktauftritt. Leiten Sie daraus ab, wie Sie sich differenzieren möchten und welcher Preis im Wettbewerbsumfeld durchsetzbar ist.</t>
  </si>
  <si>
    <t>4) Nutzen Sie Branchenbriefe, Marktstudien und Veröffentlichungen von Fachverbänden. Diese liefern Orientierungswerte zu Preisniveaus, Marktvolumen und Nachfrageentwicklung.</t>
  </si>
  <si>
    <t>5) Berücksichtigen Sie Ihre tatsächliche Kapazität. Gerade im Dienstleistungsbereich begrenzt die fakturierbare Arbeitszeit den realisierbaren Umsatz. Planen Sie realistisch und berücksichtigen Sie Anlaufphasen sowie mögliche Auslastungsschwankungen.</t>
  </si>
  <si>
    <t>6) Prüfen Sie abschließend die wirtschaftliche Tragfähigkeit. Preise und Absatzmenge müssen Fixkosten decken, einen angemessenen Unternehmerlohn ermöglichen und auch in einem konservativen Szenario belastbar sein. Jede Annahme sollte nachvollziehbar begründet werden können.</t>
  </si>
  <si>
    <t>Außerdem bitten wir Sie um einige Angaben, damit das Finanztool und die Formeln richtig funktionieren:</t>
  </si>
  <si>
    <t>Release 5.5</t>
  </si>
  <si>
    <t>Geplante Umsatzleistungen</t>
  </si>
  <si>
    <t>In diesen 6 Feldern können Sie selbst Posten hinzufügen.</t>
  </si>
  <si>
    <r>
      <t xml:space="preserve">vielen Dank, dass Sie das Finanztool der IHK Köln benutzen! Es folgen Informationen sowie Zellen, bei denen Sie </t>
    </r>
    <r>
      <rPr>
        <b/>
        <sz val="10"/>
        <color rgb="FFFF0000"/>
        <rFont val="Arial"/>
        <family val="2"/>
      </rPr>
      <t>notwendige Angaben einfügen müssen</t>
    </r>
    <r>
      <rPr>
        <sz val="10"/>
        <color theme="1"/>
        <rFont val="Arial"/>
        <family val="2"/>
      </rPr>
      <t>, damit das Finanztool richtig rechnen kann: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</si>
</sst>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Red]\-#,##0\ "/>
    <numFmt numFmtId="165" formatCode="0.0%"/>
    <numFmt numFmtId="166" formatCode="0.0000%"/>
    <numFmt numFmtId="167" formatCode="0.000%"/>
  </numFmts>
  <fonts count="27" x14ac:knownFonts="1">
    <font>
      <sz val="10"/>
      <color theme="1"/>
      <name val="Arial"/>
      <family val="2"/>
    </font>
    <font>
      <sz val="10"/>
      <color theme="1"/>
      <name val="Arial"/>
      <family val="2"/>
    </font>
    <font>
      <sz val="11"/>
      <name val="Arial"/>
      <family val="2"/>
    </font>
    <font>
      <sz val="10"/>
      <name val="Arial"/>
      <family val="2"/>
    </font>
    <font>
      <b/>
      <sz val="10"/>
      <name val="Arial"/>
      <family val="2"/>
    </font>
    <font>
      <sz val="8"/>
      <color indexed="81"/>
      <name val="Tahoma"/>
      <family val="2"/>
    </font>
    <font>
      <b/>
      <sz val="16"/>
      <name val="Arial"/>
      <family val="2"/>
    </font>
    <font>
      <vertAlign val="superscript"/>
      <sz val="10"/>
      <color theme="1"/>
      <name val="Arial"/>
      <family val="2"/>
    </font>
    <font>
      <u/>
      <sz val="10"/>
      <color theme="10"/>
      <name val="Arial"/>
      <family val="2"/>
    </font>
    <font>
      <b/>
      <sz val="10"/>
      <color theme="1"/>
      <name val="Arial"/>
      <family val="2"/>
    </font>
    <font>
      <b/>
      <sz val="10"/>
      <color rgb="FFFF0000"/>
      <name val="Arial"/>
      <family val="2"/>
    </font>
    <font>
      <b/>
      <sz val="8"/>
      <color indexed="81"/>
      <name val="Tahoma"/>
      <family val="2"/>
    </font>
    <font>
      <sz val="8"/>
      <color theme="1"/>
      <name val="Arial"/>
      <family val="2"/>
    </font>
    <font>
      <b/>
      <sz val="12"/>
      <color theme="1"/>
      <name val="Arial"/>
      <family val="2"/>
    </font>
    <font>
      <sz val="10"/>
      <color indexed="81"/>
      <name val="Tahoma"/>
      <family val="2"/>
    </font>
    <font>
      <sz val="9"/>
      <color indexed="81"/>
      <name val="Segoe UI"/>
      <family val="2"/>
    </font>
    <font>
      <b/>
      <sz val="9"/>
      <color indexed="81"/>
      <name val="Segoe UI"/>
      <family val="2"/>
    </font>
    <font>
      <b/>
      <sz val="8"/>
      <color indexed="81"/>
      <name val="Segoe UI"/>
      <family val="2"/>
    </font>
    <font>
      <b/>
      <u/>
      <sz val="8"/>
      <color indexed="81"/>
      <name val="Tahoma"/>
      <family val="2"/>
    </font>
    <font>
      <b/>
      <sz val="10"/>
      <color theme="1" tint="0.499984740745262"/>
      <name val="Arial"/>
      <family val="2"/>
    </font>
    <font>
      <sz val="9"/>
      <color indexed="81"/>
      <name val="Segoe UI"/>
      <charset val="1"/>
    </font>
    <font>
      <b/>
      <sz val="9"/>
      <color indexed="81"/>
      <name val="Tahoma"/>
      <family val="2"/>
    </font>
    <font>
      <b/>
      <sz val="9"/>
      <color indexed="81"/>
      <name val="Segoe UI"/>
      <charset val="1"/>
    </font>
    <font>
      <b/>
      <sz val="9"/>
      <color indexed="81"/>
      <name val="Arial"/>
      <family val="2"/>
    </font>
    <font>
      <i/>
      <sz val="10"/>
      <color theme="1"/>
      <name val="Arial"/>
      <family val="2"/>
    </font>
    <font>
      <b/>
      <i/>
      <u/>
      <sz val="10"/>
      <color theme="1"/>
      <name val="Arial"/>
      <family val="2"/>
    </font>
    <font>
      <b/>
      <i/>
      <u/>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0.249977111117893"/>
        <bgColor indexed="64"/>
      </patternFill>
    </fill>
    <fill>
      <patternFill patternType="solid">
        <fgColor rgb="FFCCFFCC"/>
        <bgColor indexed="64"/>
      </patternFill>
    </fill>
    <fill>
      <patternFill patternType="solid">
        <fgColor rgb="FF00FF00"/>
        <bgColor indexed="64"/>
      </patternFill>
    </fill>
    <fill>
      <patternFill patternType="solid">
        <fgColor rgb="FFF6F000"/>
        <bgColor indexed="64"/>
      </patternFill>
    </fill>
  </fills>
  <borders count="2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dotted">
        <color indexed="64"/>
      </bottom>
      <diagonal/>
    </border>
    <border>
      <left/>
      <right style="thin">
        <color indexed="64"/>
      </right>
      <top/>
      <bottom style="double">
        <color indexed="64"/>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263">
    <xf numFmtId="0" fontId="0" fillId="0" borderId="0" xfId="0"/>
    <xf numFmtId="0" fontId="3" fillId="0" borderId="0" xfId="0" applyFont="1"/>
    <xf numFmtId="3" fontId="3" fillId="0" borderId="0" xfId="0" applyNumberFormat="1" applyFont="1"/>
    <xf numFmtId="3" fontId="3" fillId="2" borderId="0" xfId="0" applyNumberFormat="1" applyFont="1" applyFill="1"/>
    <xf numFmtId="0" fontId="3" fillId="0" borderId="0" xfId="0" applyFont="1" applyAlignment="1">
      <alignment horizontal="center"/>
    </xf>
    <xf numFmtId="3" fontId="0" fillId="0" borderId="0" xfId="0" applyNumberFormat="1"/>
    <xf numFmtId="3" fontId="0" fillId="2" borderId="0" xfId="0" applyNumberFormat="1" applyFill="1"/>
    <xf numFmtId="164" fontId="0" fillId="0" borderId="0" xfId="0" applyNumberFormat="1"/>
    <xf numFmtId="0" fontId="0" fillId="0" borderId="2" xfId="0" applyBorder="1" applyAlignment="1">
      <alignment horizontal="center" vertical="center" wrapText="1"/>
    </xf>
    <xf numFmtId="0" fontId="0" fillId="0" borderId="0" xfId="0" applyAlignment="1">
      <alignment horizontal="center" vertical="center" wrapText="1"/>
    </xf>
    <xf numFmtId="4" fontId="0" fillId="0" borderId="0" xfId="0" applyNumberFormat="1"/>
    <xf numFmtId="9" fontId="0" fillId="0" borderId="0" xfId="1" applyFont="1" applyAlignment="1" applyProtection="1">
      <alignment horizontal="center"/>
    </xf>
    <xf numFmtId="0" fontId="0" fillId="0" borderId="0" xfId="0" applyAlignment="1">
      <alignment wrapText="1"/>
    </xf>
    <xf numFmtId="0" fontId="0" fillId="0" borderId="0" xfId="0" applyAlignment="1">
      <alignment horizontal="center" vertical="center"/>
    </xf>
    <xf numFmtId="0" fontId="0" fillId="0" borderId="2" xfId="0" applyBorder="1"/>
    <xf numFmtId="164" fontId="0" fillId="2" borderId="4" xfId="0" applyNumberFormat="1" applyFill="1" applyBorder="1"/>
    <xf numFmtId="0" fontId="0" fillId="0" borderId="0" xfId="0" applyAlignment="1">
      <alignment horizontal="left" wrapText="1"/>
    </xf>
    <xf numFmtId="17" fontId="3" fillId="0" borderId="2" xfId="0" applyNumberFormat="1" applyFont="1" applyBorder="1" applyAlignment="1">
      <alignment horizontal="center" vertical="center" wrapText="1"/>
    </xf>
    <xf numFmtId="0" fontId="2" fillId="0" borderId="8" xfId="0" applyFont="1" applyBorder="1" applyAlignment="1">
      <alignment horizontal="center" vertical="center" wrapText="1"/>
    </xf>
    <xf numFmtId="17" fontId="2" fillId="0" borderId="2" xfId="0" applyNumberFormat="1" applyFont="1" applyBorder="1" applyAlignment="1">
      <alignment horizontal="center" vertical="center" wrapText="1"/>
    </xf>
    <xf numFmtId="164" fontId="0" fillId="2" borderId="0" xfId="0" applyNumberFormat="1" applyFill="1"/>
    <xf numFmtId="3" fontId="0" fillId="4" borderId="0" xfId="0" applyNumberFormat="1" applyFill="1"/>
    <xf numFmtId="0" fontId="4" fillId="0" borderId="0" xfId="0" applyFont="1"/>
    <xf numFmtId="4" fontId="4" fillId="0" borderId="0" xfId="0" applyNumberFormat="1" applyFont="1"/>
    <xf numFmtId="4" fontId="6" fillId="2" borderId="0" xfId="0" applyNumberFormat="1" applyFont="1" applyFill="1"/>
    <xf numFmtId="4" fontId="0" fillId="2" borderId="0" xfId="0" applyNumberFormat="1" applyFill="1"/>
    <xf numFmtId="0" fontId="0" fillId="2" borderId="0" xfId="0" applyFill="1"/>
    <xf numFmtId="4" fontId="0" fillId="0" borderId="0" xfId="0" applyNumberFormat="1" applyAlignment="1">
      <alignment horizontal="center"/>
    </xf>
    <xf numFmtId="3" fontId="0" fillId="0" borderId="3" xfId="0" applyNumberFormat="1" applyBorder="1"/>
    <xf numFmtId="0" fontId="0" fillId="5" borderId="0" xfId="0" applyFill="1"/>
    <xf numFmtId="3" fontId="9" fillId="5" borderId="0" xfId="0" applyNumberFormat="1"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9" fontId="9" fillId="5" borderId="0" xfId="1" applyFont="1" applyFill="1" applyProtection="1">
      <protection locked="0"/>
    </xf>
    <xf numFmtId="3" fontId="9" fillId="5" borderId="0" xfId="0" applyNumberFormat="1" applyFont="1" applyFill="1" applyProtection="1">
      <protection locked="0"/>
    </xf>
    <xf numFmtId="9" fontId="4" fillId="0" borderId="0" xfId="1" applyFont="1" applyAlignment="1" applyProtection="1">
      <alignment horizontal="center"/>
    </xf>
    <xf numFmtId="17" fontId="0" fillId="0" borderId="2" xfId="0" applyNumberFormat="1" applyBorder="1" applyAlignment="1">
      <alignment horizontal="center" vertical="center"/>
    </xf>
    <xf numFmtId="17" fontId="12" fillId="0" borderId="2" xfId="0" applyNumberFormat="1" applyFont="1" applyBorder="1" applyAlignment="1">
      <alignment horizontal="center" vertical="center" wrapText="1"/>
    </xf>
    <xf numFmtId="9" fontId="0" fillId="0" borderId="0" xfId="1" applyFont="1" applyFill="1" applyAlignment="1" applyProtection="1">
      <alignment horizontal="center"/>
    </xf>
    <xf numFmtId="165" fontId="0" fillId="0" borderId="0" xfId="1" applyNumberFormat="1" applyFont="1" applyFill="1" applyAlignment="1" applyProtection="1">
      <alignment horizontal="center"/>
    </xf>
    <xf numFmtId="164" fontId="0" fillId="4" borderId="5" xfId="0" applyNumberFormat="1" applyFill="1" applyBorder="1"/>
    <xf numFmtId="165" fontId="0" fillId="4" borderId="5" xfId="1" applyNumberFormat="1" applyFont="1" applyFill="1" applyBorder="1" applyAlignment="1" applyProtection="1">
      <alignment horizontal="center"/>
    </xf>
    <xf numFmtId="164" fontId="0" fillId="4" borderId="0" xfId="0" applyNumberFormat="1" applyFill="1"/>
    <xf numFmtId="165" fontId="0" fillId="4" borderId="0" xfId="1" applyNumberFormat="1" applyFont="1" applyFill="1" applyAlignment="1" applyProtection="1">
      <alignment horizontal="center"/>
    </xf>
    <xf numFmtId="164" fontId="0" fillId="4" borderId="4" xfId="0" applyNumberFormat="1" applyFill="1" applyBorder="1"/>
    <xf numFmtId="165" fontId="0" fillId="4" borderId="4" xfId="1" applyNumberFormat="1" applyFont="1" applyFill="1" applyBorder="1" applyAlignment="1" applyProtection="1">
      <alignment horizontal="center"/>
    </xf>
    <xf numFmtId="165" fontId="0" fillId="0" borderId="0" xfId="0" applyNumberFormat="1"/>
    <xf numFmtId="9" fontId="0" fillId="0" borderId="0" xfId="1" applyFont="1" applyFill="1" applyProtection="1"/>
    <xf numFmtId="0" fontId="0" fillId="4" borderId="0" xfId="0" applyFill="1"/>
    <xf numFmtId="0" fontId="7" fillId="0" borderId="0" xfId="0" applyFont="1"/>
    <xf numFmtId="0" fontId="9" fillId="0" borderId="0" xfId="0" applyFont="1"/>
    <xf numFmtId="3" fontId="0" fillId="0" borderId="5" xfId="0" applyNumberFormat="1" applyBorder="1"/>
    <xf numFmtId="0" fontId="0" fillId="0" borderId="4" xfId="0" applyBorder="1"/>
    <xf numFmtId="9" fontId="3" fillId="0" borderId="0" xfId="1" applyFont="1" applyAlignment="1" applyProtection="1">
      <alignment horizontal="center"/>
    </xf>
    <xf numFmtId="164" fontId="0" fillId="0" borderId="0" xfId="0" applyNumberFormat="1" applyAlignment="1">
      <alignment horizontal="center"/>
    </xf>
    <xf numFmtId="164" fontId="3" fillId="0" borderId="0" xfId="0" applyNumberFormat="1" applyFont="1"/>
    <xf numFmtId="164" fontId="4" fillId="0" borderId="0" xfId="0" applyNumberFormat="1" applyFont="1"/>
    <xf numFmtId="164" fontId="4" fillId="5" borderId="0" xfId="0" applyNumberFormat="1" applyFont="1" applyFill="1" applyProtection="1">
      <protection locked="0"/>
    </xf>
    <xf numFmtId="164" fontId="3" fillId="2" borderId="0" xfId="0" applyNumberFormat="1" applyFont="1" applyFill="1"/>
    <xf numFmtId="164" fontId="9" fillId="5" borderId="0" xfId="0" applyNumberFormat="1" applyFont="1" applyFill="1" applyProtection="1">
      <protection locked="0"/>
    </xf>
    <xf numFmtId="164" fontId="9" fillId="0" borderId="0" xfId="0" applyNumberFormat="1" applyFont="1"/>
    <xf numFmtId="164" fontId="0" fillId="0" borderId="3" xfId="0" applyNumberFormat="1" applyBorder="1"/>
    <xf numFmtId="164" fontId="0" fillId="0" borderId="8" xfId="0" applyNumberFormat="1" applyBorder="1"/>
    <xf numFmtId="164" fontId="4" fillId="5" borderId="8" xfId="0" applyNumberFormat="1" applyFont="1" applyFill="1" applyBorder="1" applyProtection="1">
      <protection locked="0"/>
    </xf>
    <xf numFmtId="0" fontId="0" fillId="0" borderId="0" xfId="0" applyAlignment="1">
      <alignment horizontal="left"/>
    </xf>
    <xf numFmtId="1" fontId="0" fillId="0" borderId="0" xfId="1" applyNumberFormat="1" applyFont="1" applyAlignment="1" applyProtection="1">
      <alignment horizontal="left"/>
    </xf>
    <xf numFmtId="3" fontId="0" fillId="0" borderId="0" xfId="0" applyNumberFormat="1" applyAlignment="1">
      <alignment horizontal="right"/>
    </xf>
    <xf numFmtId="4" fontId="3" fillId="0" borderId="0" xfId="0" applyNumberFormat="1" applyFont="1"/>
    <xf numFmtId="0" fontId="0" fillId="0" borderId="0" xfId="0" applyAlignment="1">
      <alignment vertical="center" wrapText="1"/>
    </xf>
    <xf numFmtId="0" fontId="0" fillId="0" borderId="0" xfId="0" applyAlignment="1">
      <alignment horizontal="center"/>
    </xf>
    <xf numFmtId="4" fontId="0" fillId="0" borderId="5" xfId="0" applyNumberFormat="1" applyBorder="1"/>
    <xf numFmtId="0" fontId="0" fillId="0" borderId="0" xfId="0" applyAlignment="1">
      <alignment horizontal="right"/>
    </xf>
    <xf numFmtId="10" fontId="3" fillId="0" borderId="0" xfId="1" applyNumberFormat="1" applyFont="1" applyAlignment="1" applyProtection="1">
      <alignment horizontal="center"/>
    </xf>
    <xf numFmtId="1" fontId="0" fillId="0" borderId="0" xfId="1" applyNumberFormat="1" applyFont="1" applyFill="1" applyAlignment="1" applyProtection="1">
      <alignment horizontal="center"/>
    </xf>
    <xf numFmtId="167" fontId="0" fillId="0" borderId="0" xfId="0" applyNumberFormat="1"/>
    <xf numFmtId="1" fontId="0" fillId="0" borderId="0" xfId="0" applyNumberFormat="1"/>
    <xf numFmtId="9" fontId="0" fillId="0" borderId="0" xfId="1" applyFont="1" applyProtection="1"/>
    <xf numFmtId="4" fontId="4" fillId="6" borderId="0" xfId="1" applyNumberFormat="1" applyFont="1" applyFill="1" applyAlignment="1" applyProtection="1">
      <alignment horizontal="center"/>
    </xf>
    <xf numFmtId="0" fontId="8" fillId="0" borderId="0" xfId="2" applyAlignment="1" applyProtection="1">
      <alignment horizontal="left"/>
    </xf>
    <xf numFmtId="9" fontId="3" fillId="3" borderId="0" xfId="1" applyFont="1" applyFill="1" applyAlignment="1" applyProtection="1">
      <alignment horizontal="center"/>
    </xf>
    <xf numFmtId="10" fontId="3" fillId="3" borderId="0" xfId="1" applyNumberFormat="1" applyFont="1" applyFill="1" applyAlignment="1" applyProtection="1">
      <alignment horizontal="center"/>
    </xf>
    <xf numFmtId="0" fontId="0" fillId="0" borderId="0" xfId="0" applyAlignment="1">
      <alignment vertical="center"/>
    </xf>
    <xf numFmtId="9" fontId="0" fillId="0" borderId="0" xfId="1" applyFont="1" applyAlignment="1" applyProtection="1">
      <alignment vertical="center"/>
    </xf>
    <xf numFmtId="9" fontId="0" fillId="0" borderId="3" xfId="1" applyFont="1" applyBorder="1" applyAlignment="1" applyProtection="1">
      <alignment vertical="center"/>
    </xf>
    <xf numFmtId="3" fontId="0" fillId="0" borderId="3" xfId="0" applyNumberFormat="1" applyBorder="1" applyAlignment="1">
      <alignment vertical="center"/>
    </xf>
    <xf numFmtId="0" fontId="10" fillId="0" borderId="0" xfId="0" applyFont="1"/>
    <xf numFmtId="164" fontId="4" fillId="0" borderId="0" xfId="0" applyNumberFormat="1" applyFont="1" applyAlignment="1" applyProtection="1">
      <alignment horizontal="center" vertical="center"/>
      <protection locked="0"/>
    </xf>
    <xf numFmtId="17" fontId="3" fillId="0" borderId="0" xfId="0" applyNumberFormat="1" applyFont="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0" fillId="4" borderId="2" xfId="0" applyFill="1" applyBorder="1" applyAlignment="1">
      <alignment horizontal="center" vertical="center"/>
    </xf>
    <xf numFmtId="0" fontId="2" fillId="4" borderId="2" xfId="0" applyFont="1" applyFill="1" applyBorder="1" applyAlignment="1">
      <alignment horizontal="center" vertical="center" wrapText="1"/>
    </xf>
    <xf numFmtId="0" fontId="0" fillId="0" borderId="2" xfId="0" applyBorder="1" applyAlignment="1">
      <alignment horizontal="center" vertical="center"/>
    </xf>
    <xf numFmtId="3" fontId="9" fillId="0" borderId="0" xfId="0" applyNumberFormat="1" applyFont="1" applyAlignment="1">
      <alignment horizontal="center" vertical="center"/>
    </xf>
    <xf numFmtId="14" fontId="0" fillId="3" borderId="0" xfId="1" applyNumberFormat="1" applyFont="1" applyFill="1" applyAlignment="1" applyProtection="1">
      <alignment horizontal="left"/>
    </xf>
    <xf numFmtId="3" fontId="0" fillId="0" borderId="0" xfId="1" applyNumberFormat="1" applyFont="1" applyFill="1" applyAlignment="1" applyProtection="1">
      <alignment horizontal="right"/>
    </xf>
    <xf numFmtId="1" fontId="0" fillId="0" borderId="0" xfId="1" applyNumberFormat="1" applyFont="1" applyFill="1" applyAlignment="1" applyProtection="1">
      <alignment horizontal="right"/>
    </xf>
    <xf numFmtId="9" fontId="0" fillId="0" borderId="0" xfId="0" applyNumberFormat="1" applyAlignment="1">
      <alignment horizontal="center" vertical="center" wrapText="1"/>
    </xf>
    <xf numFmtId="4" fontId="3" fillId="0" borderId="0" xfId="1" applyNumberFormat="1" applyFont="1" applyAlignment="1" applyProtection="1">
      <alignment horizontal="right"/>
    </xf>
    <xf numFmtId="10" fontId="0" fillId="0" borderId="0" xfId="1" applyNumberFormat="1" applyFont="1" applyBorder="1" applyAlignment="1" applyProtection="1">
      <alignment horizontal="center" vertical="center"/>
    </xf>
    <xf numFmtId="9" fontId="0" fillId="6" borderId="0" xfId="0" applyNumberFormat="1" applyFill="1" applyAlignment="1" applyProtection="1">
      <alignment horizontal="center" vertical="center" wrapText="1"/>
      <protection locked="0"/>
    </xf>
    <xf numFmtId="4" fontId="4" fillId="6" borderId="0" xfId="1" applyNumberFormat="1" applyFont="1" applyFill="1" applyAlignment="1" applyProtection="1">
      <alignment horizontal="center"/>
      <protection locked="0"/>
    </xf>
    <xf numFmtId="0" fontId="8" fillId="0" borderId="0" xfId="2" applyProtection="1">
      <protection locked="0"/>
    </xf>
    <xf numFmtId="0" fontId="8" fillId="0" borderId="0" xfId="2" applyFill="1"/>
    <xf numFmtId="0" fontId="19" fillId="0" borderId="0" xfId="0" applyFont="1" applyAlignment="1">
      <alignment horizontal="center" vertical="center" wrapText="1"/>
    </xf>
    <xf numFmtId="4" fontId="4" fillId="5" borderId="4" xfId="1" applyNumberFormat="1" applyFont="1" applyFill="1" applyBorder="1" applyAlignment="1" applyProtection="1">
      <alignment horizontal="center"/>
      <protection locked="0"/>
    </xf>
    <xf numFmtId="4" fontId="4" fillId="5" borderId="14" xfId="1" applyNumberFormat="1" applyFont="1" applyFill="1" applyBorder="1" applyAlignment="1" applyProtection="1">
      <alignment horizontal="center"/>
      <protection locked="0"/>
    </xf>
    <xf numFmtId="4" fontId="4" fillId="5" borderId="0" xfId="1" applyNumberFormat="1" applyFont="1" applyFill="1" applyBorder="1" applyAlignment="1" applyProtection="1">
      <alignment horizontal="center"/>
      <protection locked="0"/>
    </xf>
    <xf numFmtId="4" fontId="4" fillId="5" borderId="9" xfId="1" applyNumberFormat="1" applyFont="1" applyFill="1" applyBorder="1" applyAlignment="1" applyProtection="1">
      <alignment horizontal="center"/>
      <protection locked="0"/>
    </xf>
    <xf numFmtId="4" fontId="4" fillId="5" borderId="8" xfId="1" applyNumberFormat="1" applyFont="1" applyFill="1" applyBorder="1" applyAlignment="1" applyProtection="1">
      <alignment horizontal="center"/>
      <protection locked="0"/>
    </xf>
    <xf numFmtId="4" fontId="4" fillId="5" borderId="16" xfId="1" applyNumberFormat="1" applyFont="1" applyFill="1" applyBorder="1" applyAlignment="1" applyProtection="1">
      <alignment horizontal="center"/>
      <protection locked="0"/>
    </xf>
    <xf numFmtId="17" fontId="3" fillId="4" borderId="11" xfId="0" applyNumberFormat="1" applyFont="1" applyFill="1" applyBorder="1" applyAlignment="1">
      <alignment horizontal="center" vertical="center" wrapText="1"/>
    </xf>
    <xf numFmtId="17" fontId="3" fillId="4" borderId="12" xfId="0" applyNumberFormat="1" applyFont="1" applyFill="1" applyBorder="1" applyAlignment="1">
      <alignment horizontal="center" vertical="center" wrapText="1"/>
    </xf>
    <xf numFmtId="3" fontId="9" fillId="5" borderId="13" xfId="0" applyNumberFormat="1" applyFont="1" applyFill="1" applyBorder="1" applyAlignment="1" applyProtection="1">
      <alignment horizontal="right"/>
      <protection locked="0"/>
    </xf>
    <xf numFmtId="3" fontId="9" fillId="5" borderId="4" xfId="0" applyNumberFormat="1" applyFont="1" applyFill="1" applyBorder="1" applyAlignment="1" applyProtection="1">
      <alignment horizontal="right"/>
      <protection locked="0"/>
    </xf>
    <xf numFmtId="3" fontId="9" fillId="5" borderId="14" xfId="0" applyNumberFormat="1" applyFont="1" applyFill="1" applyBorder="1" applyAlignment="1" applyProtection="1">
      <alignment horizontal="right"/>
      <protection locked="0"/>
    </xf>
    <xf numFmtId="3" fontId="9" fillId="5" borderId="10" xfId="0" applyNumberFormat="1" applyFont="1" applyFill="1" applyBorder="1" applyAlignment="1" applyProtection="1">
      <alignment horizontal="right"/>
      <protection locked="0"/>
    </xf>
    <xf numFmtId="3" fontId="9" fillId="5" borderId="0" xfId="0" applyNumberFormat="1" applyFont="1" applyFill="1" applyAlignment="1" applyProtection="1">
      <alignment horizontal="right"/>
      <protection locked="0"/>
    </xf>
    <xf numFmtId="3" fontId="9" fillId="5" borderId="9" xfId="0" applyNumberFormat="1" applyFont="1" applyFill="1" applyBorder="1" applyAlignment="1" applyProtection="1">
      <alignment horizontal="right"/>
      <protection locked="0"/>
    </xf>
    <xf numFmtId="3" fontId="9" fillId="5" borderId="15" xfId="0" applyNumberFormat="1" applyFont="1" applyFill="1" applyBorder="1" applyAlignment="1" applyProtection="1">
      <alignment horizontal="right"/>
      <protection locked="0"/>
    </xf>
    <xf numFmtId="3" fontId="9" fillId="5" borderId="8" xfId="0" applyNumberFormat="1" applyFont="1" applyFill="1" applyBorder="1" applyAlignment="1" applyProtection="1">
      <alignment horizontal="right"/>
      <protection locked="0"/>
    </xf>
    <xf numFmtId="3" fontId="9" fillId="5" borderId="16" xfId="0" applyNumberFormat="1" applyFont="1" applyFill="1" applyBorder="1" applyAlignment="1" applyProtection="1">
      <alignment horizontal="right"/>
      <protection locked="0"/>
    </xf>
    <xf numFmtId="3" fontId="3" fillId="2" borderId="0" xfId="0" applyNumberFormat="1" applyFont="1" applyFill="1" applyAlignment="1">
      <alignment horizontal="right"/>
    </xf>
    <xf numFmtId="3" fontId="3" fillId="2" borderId="11" xfId="0" applyNumberFormat="1" applyFont="1" applyFill="1" applyBorder="1" applyAlignment="1">
      <alignment horizontal="right"/>
    </xf>
    <xf numFmtId="3" fontId="3" fillId="2" borderId="17" xfId="0" applyNumberFormat="1" applyFont="1" applyFill="1" applyBorder="1" applyAlignment="1">
      <alignment horizontal="right"/>
    </xf>
    <xf numFmtId="3" fontId="3" fillId="2" borderId="12" xfId="0" applyNumberFormat="1" applyFont="1" applyFill="1" applyBorder="1" applyAlignment="1">
      <alignment horizontal="right"/>
    </xf>
    <xf numFmtId="0" fontId="4" fillId="5" borderId="13" xfId="0" applyFont="1" applyFill="1" applyBorder="1" applyAlignment="1" applyProtection="1">
      <alignment horizontal="left" wrapText="1"/>
      <protection locked="0"/>
    </xf>
    <xf numFmtId="0" fontId="4" fillId="5" borderId="10" xfId="0" applyFont="1" applyFill="1" applyBorder="1" applyAlignment="1" applyProtection="1">
      <alignment horizontal="left"/>
      <protection locked="0"/>
    </xf>
    <xf numFmtId="0" fontId="4" fillId="5" borderId="15" xfId="0" applyFont="1" applyFill="1" applyBorder="1" applyAlignment="1" applyProtection="1">
      <alignment horizontal="left"/>
      <protection locked="0"/>
    </xf>
    <xf numFmtId="17" fontId="19" fillId="0" borderId="0" xfId="0" applyNumberFormat="1" applyFont="1" applyAlignment="1">
      <alignment horizontal="center" vertical="center" wrapText="1"/>
    </xf>
    <xf numFmtId="0" fontId="0" fillId="0" borderId="0" xfId="0" applyAlignment="1">
      <alignment vertical="top"/>
    </xf>
    <xf numFmtId="0" fontId="8" fillId="0" borderId="0" xfId="2"/>
    <xf numFmtId="164" fontId="0" fillId="4" borderId="8" xfId="0" applyNumberFormat="1" applyFill="1" applyBorder="1"/>
    <xf numFmtId="164" fontId="0" fillId="2" borderId="8" xfId="0" applyNumberFormat="1" applyFill="1" applyBorder="1"/>
    <xf numFmtId="0" fontId="0" fillId="0" borderId="14" xfId="0" applyBorder="1"/>
    <xf numFmtId="0" fontId="0" fillId="0" borderId="10" xfId="0" applyBorder="1"/>
    <xf numFmtId="0" fontId="0" fillId="0" borderId="9" xfId="0" applyBorder="1"/>
    <xf numFmtId="4" fontId="0" fillId="0" borderId="9" xfId="0" applyNumberFormat="1" applyBorder="1"/>
    <xf numFmtId="4" fontId="0" fillId="0" borderId="19" xfId="0" applyNumberFormat="1" applyBorder="1"/>
    <xf numFmtId="4" fontId="0" fillId="0" borderId="4" xfId="0" applyNumberFormat="1" applyBorder="1"/>
    <xf numFmtId="4" fontId="0" fillId="0" borderId="14" xfId="0" applyNumberFormat="1" applyBorder="1"/>
    <xf numFmtId="166" fontId="9" fillId="5" borderId="0" xfId="1" applyNumberFormat="1" applyFont="1" applyFill="1" applyBorder="1" applyProtection="1">
      <protection locked="0"/>
    </xf>
    <xf numFmtId="3" fontId="9" fillId="5" borderId="0" xfId="1" applyNumberFormat="1" applyFont="1" applyFill="1" applyBorder="1" applyProtection="1">
      <protection locked="0"/>
    </xf>
    <xf numFmtId="0" fontId="0" fillId="0" borderId="15" xfId="0" applyBorder="1"/>
    <xf numFmtId="0" fontId="0" fillId="0" borderId="8" xfId="0" applyBorder="1"/>
    <xf numFmtId="0" fontId="0" fillId="0" borderId="11" xfId="0" applyBorder="1" applyAlignment="1">
      <alignment horizontal="center" vertical="center"/>
    </xf>
    <xf numFmtId="3" fontId="9" fillId="0" borderId="0" xfId="1" applyNumberFormat="1" applyFont="1" applyFill="1" applyBorder="1" applyProtection="1"/>
    <xf numFmtId="0" fontId="3" fillId="0" borderId="0" xfId="0" applyFont="1" applyAlignment="1">
      <alignment wrapText="1"/>
    </xf>
    <xf numFmtId="17" fontId="3" fillId="7" borderId="0" xfId="0" applyNumberFormat="1" applyFont="1" applyFill="1" applyAlignment="1">
      <alignment horizontal="lef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4" fillId="5" borderId="10" xfId="0" applyFont="1" applyFill="1" applyBorder="1" applyProtection="1">
      <protection locked="0"/>
    </xf>
    <xf numFmtId="0" fontId="4" fillId="5" borderId="0" xfId="0" applyFont="1" applyFill="1" applyAlignment="1" applyProtection="1">
      <alignment horizontal="center"/>
      <protection locked="0"/>
    </xf>
    <xf numFmtId="3" fontId="0" fillId="0" borderId="9" xfId="0" quotePrefix="1" applyNumberFormat="1" applyBorder="1"/>
    <xf numFmtId="4" fontId="4" fillId="0" borderId="4" xfId="0" applyNumberFormat="1" applyFont="1" applyBorder="1"/>
    <xf numFmtId="3" fontId="0" fillId="0" borderId="4" xfId="0" applyNumberFormat="1" applyBorder="1"/>
    <xf numFmtId="3" fontId="0" fillId="0" borderId="14" xfId="0" applyNumberFormat="1" applyBorder="1"/>
    <xf numFmtId="3" fontId="0" fillId="0" borderId="9" xfId="0" applyNumberFormat="1" applyBorder="1"/>
    <xf numFmtId="3" fontId="4" fillId="5" borderId="10" xfId="0" applyNumberFormat="1" applyFont="1" applyFill="1" applyBorder="1" applyProtection="1">
      <protection locked="0"/>
    </xf>
    <xf numFmtId="3" fontId="3" fillId="0" borderId="10" xfId="0" applyNumberFormat="1" applyFont="1" applyBorder="1"/>
    <xf numFmtId="3" fontId="3" fillId="0" borderId="9" xfId="0" applyNumberFormat="1" applyFont="1" applyBorder="1"/>
    <xf numFmtId="0" fontId="0" fillId="0" borderId="13" xfId="0" applyBorder="1" applyAlignment="1">
      <alignment vertical="center" wrapText="1"/>
    </xf>
    <xf numFmtId="0" fontId="4" fillId="5" borderId="9" xfId="0" applyFont="1" applyFill="1" applyBorder="1" applyAlignment="1" applyProtection="1">
      <alignment horizontal="center"/>
      <protection locked="0"/>
    </xf>
    <xf numFmtId="0" fontId="4" fillId="0" borderId="10" xfId="0" applyFont="1" applyBorder="1"/>
    <xf numFmtId="0" fontId="4" fillId="0" borderId="9" xfId="0" applyFont="1" applyBorder="1" applyAlignment="1">
      <alignment horizontal="center"/>
    </xf>
    <xf numFmtId="0" fontId="0" fillId="0" borderId="13" xfId="0" applyBorder="1"/>
    <xf numFmtId="4" fontId="4" fillId="0" borderId="13" xfId="0" applyNumberFormat="1" applyFont="1" applyBorder="1"/>
    <xf numFmtId="0" fontId="0" fillId="0" borderId="13" xfId="0" applyBorder="1" applyAlignment="1">
      <alignment vertical="center"/>
    </xf>
    <xf numFmtId="3" fontId="0" fillId="0" borderId="14" xfId="0" quotePrefix="1" applyNumberFormat="1" applyBorder="1" applyAlignment="1">
      <alignment vertical="center"/>
    </xf>
    <xf numFmtId="0" fontId="4" fillId="0" borderId="13" xfId="0" applyFont="1" applyBorder="1" applyAlignment="1">
      <alignment horizontal="center"/>
    </xf>
    <xf numFmtId="3" fontId="0" fillId="0" borderId="13" xfId="0" applyNumberFormat="1" applyBorder="1"/>
    <xf numFmtId="0" fontId="4" fillId="0" borderId="0" xfId="0" applyFont="1" applyAlignment="1">
      <alignment horizontal="center"/>
    </xf>
    <xf numFmtId="3" fontId="3" fillId="4" borderId="15" xfId="0" applyNumberFormat="1" applyFont="1" applyFill="1" applyBorder="1"/>
    <xf numFmtId="3" fontId="3" fillId="4" borderId="16" xfId="0" applyNumberFormat="1" applyFont="1" applyFill="1" applyBorder="1"/>
    <xf numFmtId="0" fontId="4" fillId="4" borderId="15" xfId="0" applyFont="1" applyFill="1" applyBorder="1"/>
    <xf numFmtId="0" fontId="4" fillId="4" borderId="8" xfId="0" applyFont="1" applyFill="1" applyBorder="1" applyAlignment="1">
      <alignment horizontal="center"/>
    </xf>
    <xf numFmtId="3" fontId="0" fillId="4" borderId="15" xfId="0" applyNumberFormat="1" applyFill="1" applyBorder="1"/>
    <xf numFmtId="4" fontId="0" fillId="4" borderId="16" xfId="0" applyNumberFormat="1" applyFill="1" applyBorder="1"/>
    <xf numFmtId="0" fontId="0" fillId="4" borderId="16" xfId="0" applyFill="1" applyBorder="1"/>
    <xf numFmtId="0" fontId="4" fillId="4" borderId="7" xfId="0" applyFont="1" applyFill="1" applyBorder="1" applyAlignment="1">
      <alignment horizontal="center"/>
    </xf>
    <xf numFmtId="3" fontId="0" fillId="4" borderId="6" xfId="0" applyNumberFormat="1" applyFill="1" applyBorder="1" applyAlignment="1">
      <alignment horizontal="right"/>
    </xf>
    <xf numFmtId="3" fontId="0" fillId="4" borderId="1" xfId="0" applyNumberFormat="1" applyFill="1" applyBorder="1" applyAlignment="1">
      <alignment horizontal="right"/>
    </xf>
    <xf numFmtId="3" fontId="0" fillId="4" borderId="7" xfId="0" applyNumberFormat="1" applyFill="1" applyBorder="1" applyAlignment="1">
      <alignment horizontal="right"/>
    </xf>
    <xf numFmtId="0" fontId="3" fillId="4" borderId="6" xfId="0" applyFont="1" applyFill="1" applyBorder="1" applyAlignment="1">
      <alignment horizontal="center"/>
    </xf>
    <xf numFmtId="4" fontId="0" fillId="4" borderId="15" xfId="0" applyNumberFormat="1" applyFill="1" applyBorder="1" applyAlignment="1">
      <alignment horizontal="right"/>
    </xf>
    <xf numFmtId="3" fontId="0" fillId="4" borderId="20" xfId="0" applyNumberFormat="1" applyFill="1" applyBorder="1" applyAlignment="1">
      <alignment horizontal="right"/>
    </xf>
    <xf numFmtId="4" fontId="0" fillId="4" borderId="8" xfId="0" applyNumberFormat="1" applyFill="1" applyBorder="1" applyAlignment="1">
      <alignment horizontal="right"/>
    </xf>
    <xf numFmtId="0" fontId="0" fillId="0" borderId="4" xfId="0" applyBorder="1" applyAlignment="1">
      <alignment horizontal="left"/>
    </xf>
    <xf numFmtId="3" fontId="8" fillId="5" borderId="0" xfId="2" applyNumberFormat="1" applyFill="1" applyAlignment="1" applyProtection="1">
      <alignment horizontal="left"/>
      <protection locked="0"/>
    </xf>
    <xf numFmtId="3" fontId="3" fillId="4" borderId="3" xfId="0" applyNumberFormat="1" applyFont="1" applyFill="1" applyBorder="1"/>
    <xf numFmtId="0" fontId="24" fillId="0" borderId="0" xfId="0" applyFont="1" applyAlignment="1">
      <alignment wrapText="1"/>
    </xf>
    <xf numFmtId="3" fontId="0" fillId="4" borderId="18" xfId="0" applyNumberFormat="1" applyFill="1" applyBorder="1"/>
    <xf numFmtId="3" fontId="0" fillId="4" borderId="3" xfId="0" applyNumberFormat="1" applyFill="1" applyBorder="1"/>
    <xf numFmtId="4" fontId="0" fillId="4" borderId="7" xfId="0" applyNumberFormat="1" applyFill="1" applyBorder="1"/>
    <xf numFmtId="4" fontId="0" fillId="4" borderId="1" xfId="0" applyNumberFormat="1" applyFill="1" applyBorder="1"/>
    <xf numFmtId="0" fontId="3" fillId="0" borderId="0" xfId="0" applyFont="1" applyAlignment="1">
      <alignment horizontal="left"/>
    </xf>
    <xf numFmtId="0" fontId="3" fillId="4" borderId="3" xfId="0" applyFont="1" applyFill="1" applyBorder="1" applyAlignment="1">
      <alignment horizontal="left"/>
    </xf>
    <xf numFmtId="0" fontId="3" fillId="4" borderId="3" xfId="0" applyFont="1" applyFill="1" applyBorder="1"/>
    <xf numFmtId="0" fontId="9" fillId="0" borderId="0" xfId="0" applyFont="1" applyAlignment="1">
      <alignment vertical="top"/>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center" wrapText="1"/>
    </xf>
    <xf numFmtId="0" fontId="0" fillId="0" borderId="10" xfId="0" applyBorder="1" applyAlignment="1">
      <alignment horizontal="left" vertical="center" wrapText="1"/>
    </xf>
    <xf numFmtId="0" fontId="3" fillId="0" borderId="0" xfId="2" applyFont="1" applyAlignment="1">
      <alignment horizontal="left" wrapText="1"/>
    </xf>
    <xf numFmtId="0" fontId="10" fillId="0" borderId="0" xfId="0" applyFont="1" applyAlignment="1">
      <alignment horizontal="center" wrapText="1"/>
    </xf>
    <xf numFmtId="0" fontId="9" fillId="0" borderId="0" xfId="0" applyFont="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3" fontId="9" fillId="5" borderId="0" xfId="0" applyNumberFormat="1" applyFont="1" applyFill="1" applyAlignment="1" applyProtection="1">
      <alignment horizontal="center"/>
      <protection locked="0"/>
    </xf>
    <xf numFmtId="0" fontId="9" fillId="7" borderId="0" xfId="0" applyFont="1" applyFill="1" applyAlignment="1">
      <alignment horizontal="center" vertical="center" wrapText="1"/>
    </xf>
    <xf numFmtId="0" fontId="9" fillId="7" borderId="9"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4" borderId="6" xfId="0" applyFill="1" applyBorder="1" applyAlignment="1">
      <alignment horizontal="center" wrapText="1"/>
    </xf>
    <xf numFmtId="0" fontId="0" fillId="4" borderId="1" xfId="0" applyFill="1" applyBorder="1" applyAlignment="1">
      <alignment horizontal="center" wrapText="1"/>
    </xf>
    <xf numFmtId="0" fontId="0" fillId="0" borderId="4"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8" fillId="7" borderId="13" xfId="2" applyFill="1" applyBorder="1" applyAlignment="1">
      <alignment horizontal="center" vertical="center" wrapText="1"/>
    </xf>
    <xf numFmtId="0" fontId="8" fillId="7" borderId="15" xfId="2" applyFill="1" applyBorder="1" applyAlignment="1">
      <alignment horizontal="center" vertical="center" wrapText="1"/>
    </xf>
    <xf numFmtId="0" fontId="24" fillId="4" borderId="2" xfId="0" applyFont="1" applyFill="1" applyBorder="1" applyAlignment="1">
      <alignment horizontal="left" vertical="center" wrapText="1"/>
    </xf>
    <xf numFmtId="17" fontId="3" fillId="0" borderId="4" xfId="0" applyNumberFormat="1" applyFont="1" applyBorder="1" applyAlignment="1">
      <alignment horizontal="center" vertical="center" wrapText="1"/>
    </xf>
    <xf numFmtId="0" fontId="25" fillId="4" borderId="2" xfId="0" applyFont="1" applyFill="1" applyBorder="1" applyAlignment="1">
      <alignment horizontal="left"/>
    </xf>
    <xf numFmtId="17" fontId="3" fillId="0" borderId="6" xfId="0" applyNumberFormat="1" applyFont="1" applyBorder="1" applyAlignment="1">
      <alignment horizontal="center" vertical="center" wrapText="1"/>
    </xf>
    <xf numFmtId="17" fontId="3" fillId="0" borderId="7" xfId="0" applyNumberFormat="1" applyFont="1" applyBorder="1" applyAlignment="1">
      <alignment horizontal="center" vertical="center" wrapText="1"/>
    </xf>
    <xf numFmtId="17" fontId="3" fillId="0" borderId="1" xfId="0" applyNumberFormat="1" applyFont="1" applyBorder="1" applyAlignment="1">
      <alignment horizontal="center" vertical="center" wrapText="1"/>
    </xf>
    <xf numFmtId="17" fontId="3" fillId="0" borderId="13" xfId="0" applyNumberFormat="1" applyFont="1" applyBorder="1" applyAlignment="1">
      <alignment horizontal="center" vertical="center" wrapText="1"/>
    </xf>
    <xf numFmtId="0" fontId="24" fillId="4" borderId="13" xfId="0" applyFont="1" applyFill="1" applyBorder="1" applyAlignment="1">
      <alignment horizontal="left" vertical="center" wrapText="1"/>
    </xf>
    <xf numFmtId="0" fontId="24" fillId="4" borderId="4" xfId="0" applyFont="1" applyFill="1" applyBorder="1" applyAlignment="1">
      <alignment horizontal="left" vertical="center" wrapText="1"/>
    </xf>
    <xf numFmtId="0" fontId="24" fillId="4" borderId="14"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0" xfId="0" applyFont="1" applyFill="1" applyAlignment="1">
      <alignment horizontal="left" vertical="center" wrapText="1"/>
    </xf>
    <xf numFmtId="0" fontId="24" fillId="4" borderId="9" xfId="0" applyFont="1" applyFill="1" applyBorder="1" applyAlignment="1">
      <alignment horizontal="left" vertical="center" wrapText="1"/>
    </xf>
    <xf numFmtId="0" fontId="24" fillId="4" borderId="15" xfId="0" applyFont="1" applyFill="1" applyBorder="1" applyAlignment="1">
      <alignment horizontal="left" vertical="center" wrapText="1"/>
    </xf>
    <xf numFmtId="0" fontId="24" fillId="4" borderId="8" xfId="0" applyFont="1" applyFill="1" applyBorder="1" applyAlignment="1">
      <alignment horizontal="left" vertical="center" wrapText="1"/>
    </xf>
    <xf numFmtId="0" fontId="24" fillId="4" borderId="16" xfId="0" applyFont="1" applyFill="1" applyBorder="1" applyAlignment="1">
      <alignment horizontal="left" vertical="center" wrapText="1"/>
    </xf>
    <xf numFmtId="164" fontId="0" fillId="5" borderId="0" xfId="0" applyNumberFormat="1" applyFill="1" applyAlignment="1" applyProtection="1">
      <alignment horizontal="left"/>
      <protection locked="0"/>
    </xf>
    <xf numFmtId="0" fontId="0" fillId="7" borderId="0" xfId="0" applyFill="1" applyAlignment="1">
      <alignment horizontal="left" vertical="center" wrapText="1"/>
    </xf>
    <xf numFmtId="0" fontId="0" fillId="7" borderId="0" xfId="0" applyFill="1" applyAlignment="1">
      <alignment horizontal="left" vertical="center"/>
    </xf>
    <xf numFmtId="0" fontId="0" fillId="7" borderId="9" xfId="0" applyFill="1" applyBorder="1" applyAlignment="1">
      <alignment horizontal="left" vertical="center"/>
    </xf>
    <xf numFmtId="0" fontId="0" fillId="7" borderId="8" xfId="0" applyFill="1" applyBorder="1" applyAlignment="1">
      <alignment horizontal="center" wrapText="1"/>
    </xf>
    <xf numFmtId="0" fontId="0" fillId="7" borderId="16" xfId="0" applyFill="1" applyBorder="1" applyAlignment="1">
      <alignment horizontal="center" wrapText="1"/>
    </xf>
    <xf numFmtId="3" fontId="0" fillId="0" borderId="0" xfId="0" applyNumberFormat="1" applyAlignment="1">
      <alignment horizontal="left"/>
    </xf>
    <xf numFmtId="0" fontId="9" fillId="5" borderId="0" xfId="0" applyFont="1" applyFill="1" applyAlignment="1" applyProtection="1">
      <alignment horizontal="left"/>
      <protection locked="0"/>
    </xf>
    <xf numFmtId="0" fontId="3" fillId="7" borderId="0" xfId="0" applyFont="1" applyFill="1" applyAlignment="1">
      <alignment horizontal="center" vertical="center" wrapText="1"/>
    </xf>
    <xf numFmtId="0" fontId="3" fillId="7" borderId="9" xfId="0" applyFont="1" applyFill="1" applyBorder="1" applyAlignment="1">
      <alignment horizontal="center" vertical="center" wrapText="1"/>
    </xf>
    <xf numFmtId="17" fontId="13" fillId="0" borderId="6" xfId="0" applyNumberFormat="1" applyFont="1" applyBorder="1" applyAlignment="1">
      <alignment horizontal="center" vertical="center"/>
    </xf>
    <xf numFmtId="17" fontId="13" fillId="0" borderId="7" xfId="0" applyNumberFormat="1" applyFont="1" applyBorder="1" applyAlignment="1">
      <alignment horizontal="center" vertical="center"/>
    </xf>
    <xf numFmtId="17" fontId="13" fillId="0" borderId="1" xfId="0" applyNumberFormat="1" applyFont="1" applyBorder="1" applyAlignment="1">
      <alignment horizontal="center" vertical="center"/>
    </xf>
    <xf numFmtId="0" fontId="13" fillId="0" borderId="2" xfId="0" applyFont="1" applyBorder="1" applyAlignment="1">
      <alignment horizontal="center" vertical="center"/>
    </xf>
    <xf numFmtId="0" fontId="9" fillId="5" borderId="13" xfId="0" applyFont="1" applyFill="1" applyBorder="1" applyAlignment="1" applyProtection="1">
      <alignment horizontal="left"/>
      <protection locked="0"/>
    </xf>
    <xf numFmtId="0" fontId="9" fillId="5" borderId="4" xfId="0" applyFont="1" applyFill="1" applyBorder="1" applyAlignment="1" applyProtection="1">
      <alignment horizontal="left"/>
      <protection locked="0"/>
    </xf>
    <xf numFmtId="0" fontId="0" fillId="7" borderId="6" xfId="0" applyFill="1" applyBorder="1" applyAlignment="1">
      <alignment horizontal="center" vertical="center" wrapText="1"/>
    </xf>
    <xf numFmtId="0" fontId="0" fillId="7" borderId="7" xfId="0" applyFill="1" applyBorder="1" applyAlignment="1">
      <alignment horizontal="center" vertical="center" wrapText="1"/>
    </xf>
    <xf numFmtId="0" fontId="0" fillId="7" borderId="1" xfId="0" applyFill="1" applyBorder="1" applyAlignment="1">
      <alignment horizontal="center" vertical="center" wrapText="1"/>
    </xf>
    <xf numFmtId="17" fontId="0" fillId="0" borderId="6" xfId="0" applyNumberFormat="1" applyBorder="1" applyAlignment="1">
      <alignment horizontal="center" vertical="center"/>
    </xf>
    <xf numFmtId="17" fontId="0" fillId="0" borderId="7" xfId="0" applyNumberFormat="1" applyBorder="1" applyAlignment="1">
      <alignment horizontal="center" vertical="center"/>
    </xf>
    <xf numFmtId="17" fontId="0" fillId="0" borderId="1" xfId="0" applyNumberFormat="1" applyBorder="1" applyAlignment="1">
      <alignment horizontal="center" vertical="center"/>
    </xf>
    <xf numFmtId="0" fontId="12" fillId="3" borderId="0" xfId="0" applyFont="1" applyFill="1" applyAlignment="1">
      <alignment horizontal="left" vertical="center" wrapText="1"/>
    </xf>
    <xf numFmtId="0" fontId="12" fillId="3" borderId="0" xfId="0" applyFont="1" applyFill="1" applyAlignment="1">
      <alignment horizontal="left" vertical="center"/>
    </xf>
    <xf numFmtId="0" fontId="12" fillId="3" borderId="9" xfId="0" applyFont="1" applyFill="1" applyBorder="1" applyAlignment="1">
      <alignment horizontal="left" vertical="center"/>
    </xf>
    <xf numFmtId="10" fontId="0" fillId="0" borderId="0" xfId="1" applyNumberFormat="1" applyFont="1" applyBorder="1" applyAlignment="1" applyProtection="1">
      <alignment horizontal="center" vertical="center"/>
    </xf>
  </cellXfs>
  <cellStyles count="3">
    <cellStyle name="Link" xfId="2" builtinId="8"/>
    <cellStyle name="Prozent" xfId="1" builtinId="5"/>
    <cellStyle name="Standard" xfId="0" builtinId="0"/>
  </cellStyles>
  <dxfs count="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patternType="solid">
          <bgColor rgb="FFCCFFCC"/>
        </patternFill>
      </fill>
    </dxf>
    <dxf>
      <fill>
        <patternFill>
          <bgColor rgb="FFFFFF00"/>
        </patternFill>
      </fill>
    </dxf>
    <dxf>
      <fill>
        <patternFill patternType="solid">
          <bgColor rgb="FFCCFFCC"/>
        </patternFill>
      </fill>
    </dxf>
  </dxfs>
  <tableStyles count="0" defaultTableStyle="TableStyleMedium2" defaultPivotStyle="PivotStyleLight16"/>
  <colors>
    <mruColors>
      <color rgb="FFF6F000"/>
      <color rgb="FFEEE800"/>
      <color rgb="FFDFDA00"/>
      <color rgb="FFCCFFCC"/>
      <color rgb="FF99FF99"/>
      <color rgb="FF00FF00"/>
      <color rgb="FF2DFB11"/>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375987</xdr:colOff>
      <xdr:row>12</xdr:row>
      <xdr:rowOff>140368</xdr:rowOff>
    </xdr:from>
    <xdr:to>
      <xdr:col>8</xdr:col>
      <xdr:colOff>220579</xdr:colOff>
      <xdr:row>14</xdr:row>
      <xdr:rowOff>105276</xdr:rowOff>
    </xdr:to>
    <xdr:cxnSp macro="">
      <xdr:nvCxnSpPr>
        <xdr:cNvPr id="4" name="Gerade Verbindung mit Pfeil 3">
          <a:extLst>
            <a:ext uri="{FF2B5EF4-FFF2-40B4-BE49-F238E27FC236}">
              <a16:creationId xmlns:a16="http://schemas.microsoft.com/office/drawing/2014/main" id="{00000000-0008-0000-0D00-000004000000}"/>
            </a:ext>
          </a:extLst>
        </xdr:cNvPr>
        <xdr:cNvCxnSpPr/>
      </xdr:nvCxnSpPr>
      <xdr:spPr>
        <a:xfrm flipH="1" flipV="1">
          <a:off x="1117934" y="2230855"/>
          <a:ext cx="1534027" cy="285750"/>
        </a:xfrm>
        <a:prstGeom prst="straightConnector1">
          <a:avLst/>
        </a:prstGeom>
        <a:ln>
          <a:solidFill>
            <a:srgbClr val="2DFB1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240755</xdr:colOff>
      <xdr:row>9</xdr:row>
      <xdr:rowOff>55760</xdr:rowOff>
    </xdr:from>
    <xdr:to>
      <xdr:col>11</xdr:col>
      <xdr:colOff>45120</xdr:colOff>
      <xdr:row>11</xdr:row>
      <xdr:rowOff>97576</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3198518" y="1664984"/>
          <a:ext cx="766891" cy="362658"/>
        </a:xfrm>
        <a:prstGeom prst="rect">
          <a:avLst/>
        </a:prstGeom>
        <a:solidFill>
          <a:srgbClr val="FFFF00">
            <a:alpha val="5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t>USt-Sätze des </a:t>
          </a:r>
          <a:r>
            <a:rPr lang="de-DE" sz="800" u="sng"/>
            <a:t>ersten</a:t>
          </a:r>
          <a:r>
            <a:rPr lang="de-DE" sz="800"/>
            <a:t> Jahres</a:t>
          </a:r>
        </a:p>
      </xdr:txBody>
    </xdr:sp>
    <xdr:clientData/>
  </xdr:twoCellAnchor>
  <xdr:twoCellAnchor>
    <xdr:from>
      <xdr:col>7</xdr:col>
      <xdr:colOff>112734</xdr:colOff>
      <xdr:row>13</xdr:row>
      <xdr:rowOff>157740</xdr:rowOff>
    </xdr:from>
    <xdr:to>
      <xdr:col>8</xdr:col>
      <xdr:colOff>36691</xdr:colOff>
      <xdr:row>15</xdr:row>
      <xdr:rowOff>156145</xdr:rowOff>
    </xdr:to>
    <xdr:sp macro="" textlink="">
      <xdr:nvSpPr>
        <xdr:cNvPr id="9" name="Ellipse 8">
          <a:extLst>
            <a:ext uri="{FF2B5EF4-FFF2-40B4-BE49-F238E27FC236}">
              <a16:creationId xmlns:a16="http://schemas.microsoft.com/office/drawing/2014/main" id="{00000000-0008-0000-0D00-000009000000}"/>
            </a:ext>
          </a:extLst>
        </xdr:cNvPr>
        <xdr:cNvSpPr>
          <a:spLocks noChangeAspect="1"/>
        </xdr:cNvSpPr>
      </xdr:nvSpPr>
      <xdr:spPr>
        <a:xfrm>
          <a:off x="2123010" y="2408648"/>
          <a:ext cx="345063" cy="319247"/>
        </a:xfrm>
        <a:prstGeom prst="ellipse">
          <a:avLst/>
        </a:prstGeom>
        <a:solidFill>
          <a:srgbClr val="FFFF00">
            <a:alpha val="5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11</xdr:col>
      <xdr:colOff>330872</xdr:colOff>
      <xdr:row>9</xdr:row>
      <xdr:rowOff>55145</xdr:rowOff>
    </xdr:from>
    <xdr:to>
      <xdr:col>12</xdr:col>
      <xdr:colOff>305808</xdr:colOff>
      <xdr:row>11</xdr:row>
      <xdr:rowOff>100264</xdr:rowOff>
    </xdr:to>
    <xdr:sp macro="" textlink="">
      <xdr:nvSpPr>
        <xdr:cNvPr id="11" name="Textfeld 10">
          <a:extLst>
            <a:ext uri="{FF2B5EF4-FFF2-40B4-BE49-F238E27FC236}">
              <a16:creationId xmlns:a16="http://schemas.microsoft.com/office/drawing/2014/main" id="{00000000-0008-0000-0D00-00000B000000}"/>
            </a:ext>
          </a:extLst>
        </xdr:cNvPr>
        <xdr:cNvSpPr txBox="1"/>
      </xdr:nvSpPr>
      <xdr:spPr>
        <a:xfrm>
          <a:off x="4251161" y="1664369"/>
          <a:ext cx="746963" cy="365961"/>
        </a:xfrm>
        <a:prstGeom prst="rect">
          <a:avLst/>
        </a:prstGeom>
        <a:solidFill>
          <a:srgbClr val="2DFB11">
            <a:alpha val="5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t>USt-Sätze der </a:t>
          </a:r>
          <a:r>
            <a:rPr lang="de-DE" sz="800" u="sng"/>
            <a:t>Folgejahre</a:t>
          </a:r>
          <a:endParaRPr lang="de-DE" sz="800"/>
        </a:p>
      </xdr:txBody>
    </xdr:sp>
    <xdr:clientData/>
  </xdr:twoCellAnchor>
  <xdr:twoCellAnchor>
    <xdr:from>
      <xdr:col>9</xdr:col>
      <xdr:colOff>101119</xdr:colOff>
      <xdr:row>14</xdr:row>
      <xdr:rowOff>12726</xdr:rowOff>
    </xdr:from>
    <xdr:to>
      <xdr:col>10</xdr:col>
      <xdr:colOff>26008</xdr:colOff>
      <xdr:row>16</xdr:row>
      <xdr:rowOff>11131</xdr:rowOff>
    </xdr:to>
    <xdr:sp macro="" textlink="">
      <xdr:nvSpPr>
        <xdr:cNvPr id="12" name="Ellipse 11">
          <a:extLst>
            <a:ext uri="{FF2B5EF4-FFF2-40B4-BE49-F238E27FC236}">
              <a16:creationId xmlns:a16="http://schemas.microsoft.com/office/drawing/2014/main" id="{00000000-0008-0000-0D00-00000C000000}"/>
            </a:ext>
          </a:extLst>
        </xdr:cNvPr>
        <xdr:cNvSpPr>
          <a:spLocks noChangeAspect="1"/>
        </xdr:cNvSpPr>
      </xdr:nvSpPr>
      <xdr:spPr>
        <a:xfrm>
          <a:off x="3058882" y="2424055"/>
          <a:ext cx="345994" cy="319247"/>
        </a:xfrm>
        <a:prstGeom prst="ellipse">
          <a:avLst/>
        </a:prstGeom>
        <a:solidFill>
          <a:srgbClr val="2DFB11">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9</xdr:col>
      <xdr:colOff>274116</xdr:colOff>
      <xdr:row>10</xdr:row>
      <xdr:rowOff>85223</xdr:rowOff>
    </xdr:from>
    <xdr:to>
      <xdr:col>11</xdr:col>
      <xdr:colOff>325856</xdr:colOff>
      <xdr:row>14</xdr:row>
      <xdr:rowOff>12726</xdr:rowOff>
    </xdr:to>
    <xdr:cxnSp macro="">
      <xdr:nvCxnSpPr>
        <xdr:cNvPr id="13" name="Gerade Verbindung mit Pfeil 12">
          <a:extLst>
            <a:ext uri="{FF2B5EF4-FFF2-40B4-BE49-F238E27FC236}">
              <a16:creationId xmlns:a16="http://schemas.microsoft.com/office/drawing/2014/main" id="{00000000-0008-0000-0D00-00000D000000}"/>
            </a:ext>
          </a:extLst>
        </xdr:cNvPr>
        <xdr:cNvCxnSpPr>
          <a:stCxn id="12" idx="0"/>
        </xdr:cNvCxnSpPr>
      </xdr:nvCxnSpPr>
      <xdr:spPr>
        <a:xfrm flipV="1">
          <a:off x="3231879" y="1854868"/>
          <a:ext cx="1014266" cy="569187"/>
        </a:xfrm>
        <a:prstGeom prst="straightConnector1">
          <a:avLst/>
        </a:prstGeom>
        <a:ln>
          <a:solidFill>
            <a:srgbClr val="00FF00">
              <a:alpha val="50000"/>
            </a:srgb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285266</xdr:colOff>
      <xdr:row>10</xdr:row>
      <xdr:rowOff>65171</xdr:rowOff>
    </xdr:from>
    <xdr:to>
      <xdr:col>9</xdr:col>
      <xdr:colOff>240632</xdr:colOff>
      <xdr:row>13</xdr:row>
      <xdr:rowOff>157740</xdr:rowOff>
    </xdr:to>
    <xdr:cxnSp macro="">
      <xdr:nvCxnSpPr>
        <xdr:cNvPr id="7" name="Gerade Verbindung mit Pfeil 6">
          <a:extLst>
            <a:ext uri="{FF2B5EF4-FFF2-40B4-BE49-F238E27FC236}">
              <a16:creationId xmlns:a16="http://schemas.microsoft.com/office/drawing/2014/main" id="{00000000-0008-0000-0D00-000007000000}"/>
            </a:ext>
          </a:extLst>
        </xdr:cNvPr>
        <xdr:cNvCxnSpPr>
          <a:stCxn id="9" idx="0"/>
        </xdr:cNvCxnSpPr>
      </xdr:nvCxnSpPr>
      <xdr:spPr>
        <a:xfrm flipV="1">
          <a:off x="2295542" y="1834816"/>
          <a:ext cx="902853" cy="573832"/>
        </a:xfrm>
        <a:prstGeom prst="straightConnector1">
          <a:avLst/>
        </a:prstGeom>
        <a:ln>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335882</xdr:colOff>
      <xdr:row>12</xdr:row>
      <xdr:rowOff>155408</xdr:rowOff>
    </xdr:from>
    <xdr:to>
      <xdr:col>6</xdr:col>
      <xdr:colOff>245644</xdr:colOff>
      <xdr:row>14</xdr:row>
      <xdr:rowOff>100263</xdr:rowOff>
    </xdr:to>
    <xdr:cxnSp macro="">
      <xdr:nvCxnSpPr>
        <xdr:cNvPr id="22" name="Gerade Verbindung mit Pfeil 21">
          <a:extLst>
            <a:ext uri="{FF2B5EF4-FFF2-40B4-BE49-F238E27FC236}">
              <a16:creationId xmlns:a16="http://schemas.microsoft.com/office/drawing/2014/main" id="{00000000-0008-0000-0D00-000016000000}"/>
            </a:ext>
          </a:extLst>
        </xdr:cNvPr>
        <xdr:cNvCxnSpPr/>
      </xdr:nvCxnSpPr>
      <xdr:spPr>
        <a:xfrm flipH="1" flipV="1">
          <a:off x="335882" y="2245895"/>
          <a:ext cx="1393657" cy="265697"/>
        </a:xfrm>
        <a:prstGeom prst="straightConnector1">
          <a:avLst/>
        </a:prstGeom>
        <a:ln>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gruendungstool@koeln.ihk.de"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3.bin"/><Relationship Id="rId1" Type="http://schemas.openxmlformats.org/officeDocument/2006/relationships/hyperlink" Target="https://www.bundesfinanzministerium.de/Content/DE/Standardartikel/Themen/Steuern/Weitere_Steuerthemen/Betriebspruefung/AfA-Tabellen/Ergaenzende-AfA-Tabellen/AfA-Tabelle_AV.pdf?__blob=publicationFile&amp;v=3" TargetMode="External"/><Relationship Id="rId5" Type="http://schemas.openxmlformats.org/officeDocument/2006/relationships/comments" Target="../comments3.xml"/><Relationship Id="rId4" Type="http://schemas.openxmlformats.org/officeDocument/2006/relationships/vmlDrawing" Target="../drawings/vmlDrawing6.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vmlDrawing" Target="../drawings/vmlDrawing11.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8" Type="http://schemas.openxmlformats.org/officeDocument/2006/relationships/hyperlink" Target="https://www.nrwbank.de/de/foerderung/foerderprodukte/60140/nrwseedcon.html" TargetMode="External"/><Relationship Id="rId13" Type="http://schemas.openxmlformats.org/officeDocument/2006/relationships/vmlDrawing" Target="../drawings/vmlDrawing13.vml"/><Relationship Id="rId3" Type="http://schemas.openxmlformats.org/officeDocument/2006/relationships/hyperlink" Target="https://www.kfw.de/inlandsfoerderung/Unternehmen/Gr%C3%BCndung-und-Nachfolge/F%C3%B6rderprodukte/ERP-F%C3%B6rderkredit-KMU-(365-366)/" TargetMode="External"/><Relationship Id="rId7" Type="http://schemas.openxmlformats.org/officeDocument/2006/relationships/hyperlink" Target="https://www.nrwbank.de/de/foerderung/foerderprodukte/15802/nrwseedcap.html" TargetMode="External"/><Relationship Id="rId12" Type="http://schemas.openxmlformats.org/officeDocument/2006/relationships/printerSettings" Target="../printerSettings/printerSettings7.bin"/><Relationship Id="rId2" Type="http://schemas.openxmlformats.org/officeDocument/2006/relationships/hyperlink" Target="https://www.kfw.de/inlandsfoerderung/Unternehmen/Gr%C3%BCndung-und-Nachfolge/F%C3%B6rderprodukte/ERP-F%C3%B6rderkredit-Gr%C3%BCndung-und-Nachfolge-(077)/" TargetMode="External"/><Relationship Id="rId1" Type="http://schemas.openxmlformats.org/officeDocument/2006/relationships/hyperlink" Target="https://www.kfw.de/inlandsfoerderung/Unternehmen/Gr%C3%BCnden-Nachfolgen/F%C3%B6rderprodukte/ERP-Gr%C3%BCnderkredit-Startgeld-(067)/" TargetMode="External"/><Relationship Id="rId6" Type="http://schemas.openxmlformats.org/officeDocument/2006/relationships/hyperlink" Target="https://www.nrwbank.de/de/foerderung/foerderprodukte/16043/nrwmicrocrowd.html" TargetMode="External"/><Relationship Id="rId11" Type="http://schemas.openxmlformats.org/officeDocument/2006/relationships/hyperlink" Target="https://www.ihk.de/koeln/hauptnavigation/gruendung-finanzierung-nachfolge/nrw-mikrodarlehen-5132154" TargetMode="External"/><Relationship Id="rId5" Type="http://schemas.openxmlformats.org/officeDocument/2006/relationships/hyperlink" Target="https://www.nrwbank.de/de/foerderung/foerderprodukte/15260/nrwbank-universalkredit.html" TargetMode="External"/><Relationship Id="rId15" Type="http://schemas.openxmlformats.org/officeDocument/2006/relationships/comments" Target="../comments7.xml"/><Relationship Id="rId10" Type="http://schemas.openxmlformats.org/officeDocument/2006/relationships/hyperlink" Target="https://www.ihk.de/koeln/hauptnavigation/gruendung-finanzierung-nachfolge/gruendung/finanzierung-foerderung-4939286" TargetMode="External"/><Relationship Id="rId4" Type="http://schemas.openxmlformats.org/officeDocument/2006/relationships/hyperlink" Target="https://www.nrwbank.de/de/foerderung/foerderprodukte/60100/nrwbank-gruendung-und-wachstum.html" TargetMode="External"/><Relationship Id="rId9" Type="http://schemas.openxmlformats.org/officeDocument/2006/relationships/hyperlink" Target="https://www.nrwbank.de/de/foerderung/foerderprodukte/15914/nrwbank-digitalisierung-und-innovation.html" TargetMode="External"/><Relationship Id="rId14" Type="http://schemas.openxmlformats.org/officeDocument/2006/relationships/vmlDrawing" Target="../drawings/vmlDrawing14.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vmlDrawing" Target="../drawings/vmlDrawing15.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vmlDrawing" Target="../drawings/vmlDrawing17.v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C28"/>
  <sheetViews>
    <sheetView showGridLines="0" tabSelected="1" zoomScale="125" zoomScaleNormal="125" workbookViewId="0">
      <selection activeCell="A11" sqref="A11"/>
    </sheetView>
  </sheetViews>
  <sheetFormatPr baseColWidth="10" defaultRowHeight="12.5" x14ac:dyDescent="0.25"/>
  <cols>
    <col min="2" max="2" width="56.81640625" style="12" customWidth="1"/>
    <col min="3" max="3" width="53.453125" customWidth="1"/>
  </cols>
  <sheetData>
    <row r="1" spans="1:3" x14ac:dyDescent="0.25">
      <c r="A1" t="s">
        <v>55</v>
      </c>
    </row>
    <row r="3" spans="1:3" ht="17.25" customHeight="1" x14ac:dyDescent="0.25">
      <c r="A3" s="129" t="s">
        <v>231</v>
      </c>
    </row>
    <row r="4" spans="1:3" ht="93.75" customHeight="1" x14ac:dyDescent="0.25">
      <c r="A4" s="198" t="s">
        <v>209</v>
      </c>
      <c r="B4" s="198"/>
      <c r="C4" s="198"/>
    </row>
    <row r="5" spans="1:3" x14ac:dyDescent="0.25">
      <c r="A5" s="16"/>
      <c r="B5" s="16"/>
    </row>
    <row r="6" spans="1:3" ht="12.75" customHeight="1" x14ac:dyDescent="0.25">
      <c r="A6" s="29"/>
      <c r="B6" s="12" t="s">
        <v>60</v>
      </c>
    </row>
    <row r="7" spans="1:3" ht="12.75" customHeight="1" x14ac:dyDescent="0.25"/>
    <row r="8" spans="1:3" ht="51" customHeight="1" x14ac:dyDescent="0.25">
      <c r="A8" s="14"/>
      <c r="B8" s="201" t="s">
        <v>97</v>
      </c>
      <c r="C8" s="200"/>
    </row>
    <row r="10" spans="1:3" ht="16.5" customHeight="1" x14ac:dyDescent="0.25">
      <c r="A10" s="197" t="s">
        <v>227</v>
      </c>
    </row>
    <row r="11" spans="1:3" ht="25.5" customHeight="1" x14ac:dyDescent="0.3">
      <c r="A11" s="30"/>
      <c r="B11" s="198" t="s">
        <v>107</v>
      </c>
      <c r="C11" s="198"/>
    </row>
    <row r="12" spans="1:3" ht="12.75" customHeight="1" x14ac:dyDescent="0.25">
      <c r="A12" s="92"/>
      <c r="B12" s="16"/>
      <c r="C12" s="16"/>
    </row>
    <row r="13" spans="1:3" ht="13" x14ac:dyDescent="0.3">
      <c r="A13" s="31">
        <v>2026</v>
      </c>
      <c r="B13" s="16" t="s">
        <v>206</v>
      </c>
      <c r="C13" s="16"/>
    </row>
    <row r="14" spans="1:3" ht="12.75" customHeight="1" x14ac:dyDescent="0.25">
      <c r="A14" s="13"/>
    </row>
    <row r="15" spans="1:3" ht="57" customHeight="1" x14ac:dyDescent="0.25">
      <c r="A15" s="31"/>
      <c r="B15" s="200" t="s">
        <v>212</v>
      </c>
      <c r="C15" s="200"/>
    </row>
    <row r="16" spans="1:3" ht="12.75" customHeight="1" x14ac:dyDescent="0.25"/>
    <row r="17" spans="1:3" ht="25.5" customHeight="1" x14ac:dyDescent="0.25">
      <c r="A17" s="31"/>
      <c r="B17" s="198" t="s">
        <v>204</v>
      </c>
      <c r="C17" s="198"/>
    </row>
    <row r="19" spans="1:3" ht="51" customHeight="1" x14ac:dyDescent="0.25">
      <c r="A19" s="31"/>
      <c r="B19" s="200" t="s">
        <v>208</v>
      </c>
      <c r="C19" s="200"/>
    </row>
    <row r="21" spans="1:3" x14ac:dyDescent="0.25">
      <c r="A21" s="199" t="s">
        <v>115</v>
      </c>
      <c r="B21" s="199"/>
      <c r="C21" s="199"/>
    </row>
    <row r="22" spans="1:3" x14ac:dyDescent="0.25">
      <c r="A22" s="199" t="s">
        <v>114</v>
      </c>
      <c r="B22" s="199"/>
      <c r="C22" s="199"/>
    </row>
    <row r="23" spans="1:3" ht="25.5" customHeight="1" x14ac:dyDescent="0.25">
      <c r="A23" s="198" t="s">
        <v>207</v>
      </c>
      <c r="B23" s="198"/>
      <c r="C23" s="198"/>
    </row>
    <row r="24" spans="1:3" x14ac:dyDescent="0.25">
      <c r="A24" s="77" t="s">
        <v>166</v>
      </c>
      <c r="B24" s="16"/>
      <c r="C24" s="16"/>
    </row>
    <row r="25" spans="1:3" ht="25.5" customHeight="1" x14ac:dyDescent="0.25">
      <c r="A25" t="s">
        <v>167</v>
      </c>
    </row>
    <row r="27" spans="1:3" x14ac:dyDescent="0.25">
      <c r="A27" t="s">
        <v>59</v>
      </c>
    </row>
    <row r="28" spans="1:3" x14ac:dyDescent="0.25">
      <c r="A28" t="s">
        <v>168</v>
      </c>
    </row>
  </sheetData>
  <sheetProtection algorithmName="SHA-512" hashValue="wFNYIoYTk715ECYDKXrIzY/2kxIJiW2mTx9IJk+MW58edMY3YE4Vq2YAKsV4Z/L2SDks6uwAPGC3t3sYIG+4GQ==" saltValue="Vp8zUStWQb4DRxMO8eyGIA==" spinCount="100000" sheet="1" formatColumns="0"/>
  <mergeCells count="9">
    <mergeCell ref="A23:C23"/>
    <mergeCell ref="A21:C21"/>
    <mergeCell ref="A22:C22"/>
    <mergeCell ref="A4:C4"/>
    <mergeCell ref="B11:C11"/>
    <mergeCell ref="B15:C15"/>
    <mergeCell ref="B17:C17"/>
    <mergeCell ref="B19:C19"/>
    <mergeCell ref="B8:C8"/>
  </mergeCells>
  <hyperlinks>
    <hyperlink ref="A24" r:id="rId1" xr:uid="{00000000-0004-0000-0000-000001000000}"/>
  </hyperlinks>
  <pageMargins left="0.70866141732283472" right="0.70866141732283472" top="1.5748031496062993" bottom="0.78740157480314965" header="0.31496062992125984" footer="0.31496062992125984"/>
  <pageSetup paperSize="9" scale="83" orientation="landscape" r:id="rId2"/>
  <headerFooter>
    <oddHeader>&amp;L&amp;G&amp;R&amp;"Arial,Fett"&amp;12IHK Köln - das Finanztool&amp;"Arial,Standard"&amp;10
&amp;A</oddHeader>
    <oddFooter>&amp;L&amp;8&amp;Z&amp;F\&amp;A\&amp;D\&amp;T&amp;RRelease 3.11</oddFooter>
  </headerFooter>
  <legacyDrawing r:id="rId3"/>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fitToPage="1"/>
  </sheetPr>
  <dimension ref="A1:P40"/>
  <sheetViews>
    <sheetView zoomScale="130" zoomScaleNormal="130" workbookViewId="0">
      <pane ySplit="3" topLeftCell="A4" activePane="bottomLeft" state="frozen"/>
      <selection activeCell="G7" sqref="G7"/>
      <selection pane="bottomLeft" sqref="A1:B3"/>
    </sheetView>
  </sheetViews>
  <sheetFormatPr baseColWidth="10" defaultColWidth="11.453125" defaultRowHeight="12.5" x14ac:dyDescent="0.25"/>
  <cols>
    <col min="1" max="1" width="11.453125" customWidth="1"/>
    <col min="2" max="2" width="50.453125" customWidth="1"/>
    <col min="6" max="7" width="11.453125" customWidth="1"/>
  </cols>
  <sheetData>
    <row r="1" spans="1:16" x14ac:dyDescent="0.25">
      <c r="A1" s="209" t="s">
        <v>217</v>
      </c>
      <c r="B1" s="210"/>
      <c r="C1" s="205" t="s">
        <v>200</v>
      </c>
      <c r="D1" s="206"/>
      <c r="E1" s="206"/>
      <c r="F1" s="207"/>
      <c r="H1" s="205" t="s">
        <v>201</v>
      </c>
      <c r="I1" s="206"/>
      <c r="J1" s="206"/>
      <c r="K1" s="207"/>
      <c r="M1" s="205" t="s">
        <v>202</v>
      </c>
      <c r="N1" s="206"/>
      <c r="O1" s="206"/>
      <c r="P1" s="207"/>
    </row>
    <row r="2" spans="1:16" ht="25.5" customHeight="1" x14ac:dyDescent="0.25">
      <c r="A2" s="209"/>
      <c r="B2" s="210"/>
      <c r="C2" s="91">
        <f>+gj</f>
        <v>2026</v>
      </c>
      <c r="D2" s="91">
        <f>+gj+1</f>
        <v>2027</v>
      </c>
      <c r="E2" s="91">
        <f>+gj+2</f>
        <v>2028</v>
      </c>
      <c r="F2" s="91">
        <f>+gj+3</f>
        <v>2029</v>
      </c>
      <c r="H2" s="91">
        <f>+gj</f>
        <v>2026</v>
      </c>
      <c r="I2" s="91">
        <f>+gj+1</f>
        <v>2027</v>
      </c>
      <c r="J2" s="91">
        <f>+gj+2</f>
        <v>2028</v>
      </c>
      <c r="K2" s="91">
        <f>+gj+3</f>
        <v>2029</v>
      </c>
      <c r="M2" s="91">
        <f>+gj</f>
        <v>2026</v>
      </c>
      <c r="N2" s="91">
        <f>+gj+1</f>
        <v>2027</v>
      </c>
      <c r="O2" s="91">
        <f>+gj+2</f>
        <v>2028</v>
      </c>
      <c r="P2" s="91">
        <f>+gj+3</f>
        <v>2029</v>
      </c>
    </row>
    <row r="3" spans="1:16" ht="11.25" customHeight="1" x14ac:dyDescent="0.25">
      <c r="A3" s="209"/>
      <c r="B3" s="210"/>
      <c r="C3" s="35" t="s">
        <v>111</v>
      </c>
      <c r="D3" s="35" t="s">
        <v>111</v>
      </c>
      <c r="E3" s="35" t="s">
        <v>111</v>
      </c>
      <c r="F3" s="35" t="s">
        <v>111</v>
      </c>
      <c r="H3" s="35" t="s">
        <v>111</v>
      </c>
      <c r="I3" s="35" t="s">
        <v>111</v>
      </c>
      <c r="J3" s="35" t="s">
        <v>111</v>
      </c>
      <c r="K3" s="35" t="s">
        <v>111</v>
      </c>
      <c r="M3" s="35" t="s">
        <v>111</v>
      </c>
      <c r="N3" s="35" t="s">
        <v>111</v>
      </c>
      <c r="O3" s="35" t="s">
        <v>111</v>
      </c>
      <c r="P3" s="35" t="s">
        <v>111</v>
      </c>
    </row>
    <row r="4" spans="1:16" ht="24" customHeight="1" x14ac:dyDescent="0.3">
      <c r="A4" s="49" t="s">
        <v>81</v>
      </c>
      <c r="B4" s="49"/>
      <c r="C4" s="5"/>
      <c r="D4" s="5"/>
      <c r="E4" s="5"/>
      <c r="F4" s="5"/>
      <c r="H4" s="5"/>
      <c r="I4" s="5"/>
      <c r="J4" s="5"/>
      <c r="K4" s="5"/>
      <c r="M4" s="5"/>
      <c r="N4" s="5"/>
      <c r="O4" s="5"/>
      <c r="P4" s="5"/>
    </row>
    <row r="5" spans="1:16" ht="13" x14ac:dyDescent="0.3">
      <c r="A5" t="s">
        <v>70</v>
      </c>
      <c r="C5" s="33"/>
      <c r="D5" s="33"/>
      <c r="E5" s="33"/>
      <c r="F5" s="33"/>
      <c r="H5" s="33"/>
      <c r="I5" s="33"/>
      <c r="J5" s="33"/>
      <c r="K5" s="33"/>
      <c r="M5" s="33"/>
      <c r="N5" s="33"/>
      <c r="O5" s="33"/>
      <c r="P5" s="33"/>
    </row>
    <row r="6" spans="1:16" ht="13" x14ac:dyDescent="0.3">
      <c r="A6" t="s">
        <v>71</v>
      </c>
      <c r="C6" s="33"/>
      <c r="D6" s="33"/>
      <c r="E6" s="33"/>
      <c r="F6" s="33"/>
      <c r="H6" s="33"/>
      <c r="I6" s="33"/>
      <c r="J6" s="33"/>
      <c r="K6" s="33"/>
      <c r="M6" s="33"/>
      <c r="N6" s="33"/>
      <c r="O6" s="33"/>
      <c r="P6" s="33"/>
    </row>
    <row r="7" spans="1:16" ht="13" x14ac:dyDescent="0.3">
      <c r="A7" t="s">
        <v>76</v>
      </c>
      <c r="C7" s="33"/>
      <c r="D7" s="33"/>
      <c r="E7" s="33"/>
      <c r="F7" s="33"/>
      <c r="H7" s="33"/>
      <c r="I7" s="33"/>
      <c r="J7" s="33"/>
      <c r="K7" s="33"/>
      <c r="M7" s="33"/>
      <c r="N7" s="33"/>
      <c r="O7" s="33"/>
      <c r="P7" s="33"/>
    </row>
    <row r="8" spans="1:16" ht="13" x14ac:dyDescent="0.3">
      <c r="A8" t="s">
        <v>72</v>
      </c>
      <c r="C8" s="33"/>
      <c r="D8" s="33"/>
      <c r="E8" s="33"/>
      <c r="F8" s="33"/>
      <c r="H8" s="33"/>
      <c r="I8" s="33"/>
      <c r="J8" s="33"/>
      <c r="K8" s="33"/>
      <c r="M8" s="33"/>
      <c r="N8" s="33"/>
      <c r="O8" s="33"/>
      <c r="P8" s="33"/>
    </row>
    <row r="9" spans="1:16" ht="13" x14ac:dyDescent="0.3">
      <c r="A9" t="s">
        <v>78</v>
      </c>
      <c r="C9" s="33"/>
      <c r="D9" s="33"/>
      <c r="E9" s="33"/>
      <c r="F9" s="33"/>
      <c r="H9" s="33"/>
      <c r="I9" s="33"/>
      <c r="J9" s="33"/>
      <c r="K9" s="33"/>
      <c r="M9" s="33"/>
      <c r="N9" s="33"/>
      <c r="O9" s="33"/>
      <c r="P9" s="33"/>
    </row>
    <row r="10" spans="1:16" ht="13" x14ac:dyDescent="0.3">
      <c r="A10" t="s">
        <v>73</v>
      </c>
      <c r="C10" s="33"/>
      <c r="D10" s="33"/>
      <c r="E10" s="33"/>
      <c r="F10" s="33"/>
      <c r="H10" s="33"/>
      <c r="I10" s="33"/>
      <c r="J10" s="33"/>
      <c r="K10" s="33"/>
      <c r="M10" s="33"/>
      <c r="N10" s="33"/>
      <c r="O10" s="33"/>
      <c r="P10" s="33"/>
    </row>
    <row r="11" spans="1:16" ht="13" x14ac:dyDescent="0.3">
      <c r="A11" s="208"/>
      <c r="B11" s="208"/>
      <c r="C11" s="33"/>
      <c r="D11" s="33"/>
      <c r="E11" s="33"/>
      <c r="F11" s="33"/>
      <c r="H11" s="33"/>
      <c r="I11" s="33"/>
      <c r="J11" s="33"/>
      <c r="K11" s="33"/>
      <c r="M11" s="33"/>
      <c r="N11" s="33"/>
      <c r="O11" s="33"/>
      <c r="P11" s="33"/>
    </row>
    <row r="12" spans="1:16" ht="13" x14ac:dyDescent="0.3">
      <c r="A12" s="208"/>
      <c r="B12" s="208"/>
      <c r="C12" s="33"/>
      <c r="D12" s="33"/>
      <c r="E12" s="33"/>
      <c r="F12" s="33"/>
      <c r="H12" s="33"/>
      <c r="I12" s="33"/>
      <c r="J12" s="33"/>
      <c r="K12" s="33"/>
      <c r="M12" s="33"/>
      <c r="N12" s="33"/>
      <c r="O12" s="33"/>
      <c r="P12" s="33"/>
    </row>
    <row r="13" spans="1:16" ht="13" x14ac:dyDescent="0.3">
      <c r="A13" s="208"/>
      <c r="B13" s="208"/>
      <c r="C13" s="33"/>
      <c r="D13" s="33"/>
      <c r="E13" s="33"/>
      <c r="F13" s="33"/>
      <c r="H13" s="33"/>
      <c r="I13" s="33"/>
      <c r="J13" s="33"/>
      <c r="K13" s="33"/>
      <c r="M13" s="33"/>
      <c r="N13" s="33"/>
      <c r="O13" s="33"/>
      <c r="P13" s="33"/>
    </row>
    <row r="14" spans="1:16" ht="13" x14ac:dyDescent="0.3">
      <c r="A14" s="208"/>
      <c r="B14" s="208"/>
      <c r="C14" s="33"/>
      <c r="D14" s="33"/>
      <c r="E14" s="33"/>
      <c r="F14" s="33"/>
      <c r="H14" s="33"/>
      <c r="I14" s="33"/>
      <c r="J14" s="33"/>
      <c r="K14" s="33"/>
      <c r="M14" s="33"/>
      <c r="N14" s="33"/>
      <c r="O14" s="33"/>
      <c r="P14" s="33"/>
    </row>
    <row r="15" spans="1:16" x14ac:dyDescent="0.25">
      <c r="A15" t="s">
        <v>79</v>
      </c>
      <c r="C15" s="50">
        <f>SUM(C5:C14)</f>
        <v>0</v>
      </c>
      <c r="D15" s="50">
        <f>SUM(D5:D14)</f>
        <v>0</v>
      </c>
      <c r="E15" s="50">
        <f>SUM(E5:E14)</f>
        <v>0</v>
      </c>
      <c r="F15" s="50">
        <f>SUM(F5:F14)</f>
        <v>0</v>
      </c>
      <c r="H15" s="50">
        <f>SUM(H5:H14)</f>
        <v>0</v>
      </c>
      <c r="I15" s="50">
        <f>SUM(I5:I14)</f>
        <v>0</v>
      </c>
      <c r="J15" s="50">
        <f>SUM(J5:J14)</f>
        <v>0</v>
      </c>
      <c r="K15" s="50">
        <f>SUM(K5:K14)</f>
        <v>0</v>
      </c>
      <c r="M15" s="50">
        <f>SUM(M5:M14)</f>
        <v>0</v>
      </c>
      <c r="N15" s="50">
        <f>SUM(N5:N14)</f>
        <v>0</v>
      </c>
      <c r="O15" s="50">
        <f>SUM(O5:O14)</f>
        <v>0</v>
      </c>
      <c r="P15" s="50">
        <f>SUM(P5:P14)</f>
        <v>0</v>
      </c>
    </row>
    <row r="16" spans="1:16" ht="11.25" customHeight="1" x14ac:dyDescent="0.25"/>
    <row r="17" spans="1:16" ht="53.25" customHeight="1" x14ac:dyDescent="0.3">
      <c r="A17" s="203" t="s">
        <v>216</v>
      </c>
      <c r="B17" s="204"/>
    </row>
    <row r="18" spans="1:16" ht="13" x14ac:dyDescent="0.3">
      <c r="A18" s="49" t="s">
        <v>80</v>
      </c>
      <c r="B18" s="49"/>
      <c r="C18" s="5"/>
      <c r="D18" s="5"/>
      <c r="E18" s="5"/>
      <c r="F18" s="5"/>
      <c r="H18" s="5"/>
      <c r="I18" s="5"/>
      <c r="J18" s="5"/>
      <c r="K18" s="5"/>
      <c r="M18" s="5"/>
      <c r="N18" s="5"/>
      <c r="O18" s="5"/>
      <c r="P18" s="5"/>
    </row>
    <row r="19" spans="1:16" ht="13" x14ac:dyDescent="0.3">
      <c r="A19" t="s">
        <v>91</v>
      </c>
      <c r="C19" s="33"/>
      <c r="D19" s="33"/>
      <c r="E19" s="33"/>
      <c r="F19" s="33"/>
      <c r="H19" s="33"/>
      <c r="I19" s="33"/>
      <c r="J19" s="33"/>
      <c r="K19" s="33"/>
      <c r="M19" s="33"/>
      <c r="N19" s="33"/>
      <c r="O19" s="33"/>
      <c r="P19" s="33"/>
    </row>
    <row r="20" spans="1:16" ht="13" x14ac:dyDescent="0.3">
      <c r="A20" t="s">
        <v>74</v>
      </c>
      <c r="C20" s="33"/>
      <c r="D20" s="33"/>
      <c r="E20" s="33"/>
      <c r="F20" s="33"/>
      <c r="H20" s="33"/>
      <c r="I20" s="33"/>
      <c r="J20" s="33"/>
      <c r="K20" s="33"/>
      <c r="M20" s="33"/>
      <c r="N20" s="33"/>
      <c r="O20" s="33"/>
      <c r="P20" s="33"/>
    </row>
    <row r="21" spans="1:16" ht="13" x14ac:dyDescent="0.3">
      <c r="A21" t="s">
        <v>75</v>
      </c>
      <c r="C21" s="33"/>
      <c r="D21" s="33"/>
      <c r="E21" s="33"/>
      <c r="F21" s="33"/>
      <c r="H21" s="33"/>
      <c r="I21" s="33"/>
      <c r="J21" s="33"/>
      <c r="K21" s="33"/>
      <c r="M21" s="33"/>
      <c r="N21" s="33"/>
      <c r="O21" s="33"/>
      <c r="P21" s="33"/>
    </row>
    <row r="22" spans="1:16" ht="13" x14ac:dyDescent="0.3">
      <c r="A22" t="s">
        <v>82</v>
      </c>
      <c r="C22" s="33"/>
      <c r="D22" s="33"/>
      <c r="E22" s="33"/>
      <c r="F22" s="33"/>
      <c r="H22" s="33"/>
      <c r="I22" s="33"/>
      <c r="J22" s="33"/>
      <c r="K22" s="33"/>
      <c r="M22" s="33"/>
      <c r="N22" s="33"/>
      <c r="O22" s="33"/>
      <c r="P22" s="33"/>
    </row>
    <row r="23" spans="1:16" ht="13" x14ac:dyDescent="0.3">
      <c r="A23" t="s">
        <v>84</v>
      </c>
      <c r="C23" s="33"/>
      <c r="D23" s="33"/>
      <c r="E23" s="33"/>
      <c r="F23" s="33"/>
      <c r="H23" s="33"/>
      <c r="I23" s="33"/>
      <c r="J23" s="33"/>
      <c r="K23" s="33"/>
      <c r="M23" s="33"/>
      <c r="N23" s="33"/>
      <c r="O23" s="33"/>
      <c r="P23" s="33"/>
    </row>
    <row r="24" spans="1:16" ht="13" x14ac:dyDescent="0.3">
      <c r="A24" t="s">
        <v>85</v>
      </c>
      <c r="C24" s="33"/>
      <c r="D24" s="33"/>
      <c r="E24" s="33"/>
      <c r="F24" s="33"/>
      <c r="H24" s="33"/>
      <c r="I24" s="33"/>
      <c r="J24" s="33"/>
      <c r="K24" s="33"/>
      <c r="M24" s="33"/>
      <c r="N24" s="33"/>
      <c r="O24" s="33"/>
      <c r="P24" s="33"/>
    </row>
    <row r="25" spans="1:16" ht="13" x14ac:dyDescent="0.3">
      <c r="A25" t="s">
        <v>83</v>
      </c>
      <c r="C25" s="33"/>
      <c r="D25" s="33"/>
      <c r="E25" s="33"/>
      <c r="F25" s="33"/>
      <c r="H25" s="33"/>
      <c r="I25" s="33"/>
      <c r="J25" s="33"/>
      <c r="K25" s="33"/>
      <c r="M25" s="33"/>
      <c r="N25" s="33"/>
      <c r="O25" s="33"/>
      <c r="P25" s="33"/>
    </row>
    <row r="26" spans="1:16" ht="13" x14ac:dyDescent="0.3">
      <c r="A26" t="s">
        <v>77</v>
      </c>
      <c r="C26" s="33"/>
      <c r="D26" s="33"/>
      <c r="E26" s="33"/>
      <c r="F26" s="33"/>
      <c r="H26" s="33"/>
      <c r="I26" s="33"/>
      <c r="J26" s="33"/>
      <c r="K26" s="33"/>
      <c r="M26" s="33"/>
      <c r="N26" s="33"/>
      <c r="O26" s="33"/>
      <c r="P26" s="33"/>
    </row>
    <row r="27" spans="1:16" ht="14.25" customHeight="1" x14ac:dyDescent="0.3">
      <c r="A27" t="s">
        <v>64</v>
      </c>
      <c r="C27" s="33"/>
      <c r="D27" s="33"/>
      <c r="E27" s="33"/>
      <c r="F27" s="33"/>
      <c r="H27" s="33"/>
      <c r="I27" s="33"/>
      <c r="J27" s="33"/>
      <c r="K27" s="33"/>
      <c r="M27" s="33"/>
      <c r="N27" s="33"/>
      <c r="O27" s="33"/>
      <c r="P27" s="33"/>
    </row>
    <row r="28" spans="1:16" x14ac:dyDescent="0.25">
      <c r="A28" t="s">
        <v>110</v>
      </c>
      <c r="C28" s="50">
        <f>SUM(C19:C27)</f>
        <v>0</v>
      </c>
      <c r="D28" s="50">
        <f>SUM(D19:D27)</f>
        <v>0</v>
      </c>
      <c r="E28" s="50">
        <f>SUM(E19:E27)</f>
        <v>0</v>
      </c>
      <c r="F28" s="50">
        <f>SUM(F19:F27)</f>
        <v>0</v>
      </c>
      <c r="H28" s="50">
        <f>SUM(H19:H27)</f>
        <v>0</v>
      </c>
      <c r="I28" s="50">
        <f>SUM(I19:I27)</f>
        <v>0</v>
      </c>
      <c r="J28" s="50">
        <f>SUM(J19:J27)</f>
        <v>0</v>
      </c>
      <c r="K28" s="50">
        <f>SUM(K19:K27)</f>
        <v>0</v>
      </c>
      <c r="M28" s="50">
        <f>SUM(M19:M27)</f>
        <v>0</v>
      </c>
      <c r="N28" s="50">
        <f>SUM(N19:N27)</f>
        <v>0</v>
      </c>
      <c r="O28" s="50">
        <f>SUM(O19:O27)</f>
        <v>0</v>
      </c>
      <c r="P28" s="50">
        <f>SUM(P19:P27)</f>
        <v>0</v>
      </c>
    </row>
    <row r="29" spans="1:16" x14ac:dyDescent="0.25">
      <c r="C29" s="5"/>
      <c r="D29" s="5"/>
      <c r="E29" s="5"/>
      <c r="F29" s="5"/>
      <c r="H29" s="5"/>
      <c r="I29" s="5"/>
      <c r="J29" s="5"/>
      <c r="K29" s="5"/>
      <c r="M29" s="5"/>
      <c r="N29" s="5"/>
      <c r="O29" s="5"/>
      <c r="P29" s="5"/>
    </row>
    <row r="30" spans="1:16" ht="13" thickBot="1" x14ac:dyDescent="0.3">
      <c r="A30" t="s">
        <v>90</v>
      </c>
      <c r="C30" s="191">
        <f>-C15+C28</f>
        <v>0</v>
      </c>
      <c r="D30" s="191">
        <f>-D15+D28</f>
        <v>0</v>
      </c>
      <c r="E30" s="191">
        <f>-E15+E28</f>
        <v>0</v>
      </c>
      <c r="F30" s="191">
        <f>-F15+F28</f>
        <v>0</v>
      </c>
      <c r="H30" s="191">
        <f>-H15+H28</f>
        <v>0</v>
      </c>
      <c r="I30" s="191">
        <f>-I15+I28</f>
        <v>0</v>
      </c>
      <c r="J30" s="191">
        <f>-J15+J28</f>
        <v>0</v>
      </c>
      <c r="K30" s="191">
        <f>-K15+K28</f>
        <v>0</v>
      </c>
      <c r="M30" s="191">
        <f>-M15+M28</f>
        <v>0</v>
      </c>
      <c r="N30" s="191">
        <f>-N15+N28</f>
        <v>0</v>
      </c>
      <c r="O30" s="191">
        <f>-O15+O28</f>
        <v>0</v>
      </c>
      <c r="P30" s="191">
        <f>-P15+P28</f>
        <v>0</v>
      </c>
    </row>
    <row r="31" spans="1:16" ht="13" thickTop="1" x14ac:dyDescent="0.25"/>
    <row r="32" spans="1:16" ht="13.5" thickBot="1" x14ac:dyDescent="0.35">
      <c r="A32" s="49" t="s">
        <v>199</v>
      </c>
      <c r="C32" s="190">
        <f>SUM(C30+H30+M30)</f>
        <v>0</v>
      </c>
      <c r="D32" s="190">
        <f>SUM(D30+I30+N30)</f>
        <v>0</v>
      </c>
      <c r="E32" s="190">
        <f>SUM(E30+J30+O30)</f>
        <v>0</v>
      </c>
      <c r="F32" s="190">
        <f>SUM(F30+K30+P30)</f>
        <v>0</v>
      </c>
    </row>
    <row r="33" spans="1:6" ht="14.5" x14ac:dyDescent="0.25">
      <c r="A33" s="186" t="s">
        <v>109</v>
      </c>
      <c r="B33" s="186"/>
      <c r="C33" s="63"/>
      <c r="D33" s="63"/>
      <c r="E33" s="63"/>
      <c r="F33" s="63"/>
    </row>
    <row r="34" spans="1:6" x14ac:dyDescent="0.25">
      <c r="A34" s="63" t="s">
        <v>164</v>
      </c>
      <c r="B34" s="63" t="s">
        <v>66</v>
      </c>
      <c r="C34" s="63"/>
      <c r="D34" s="63"/>
      <c r="E34" s="63"/>
      <c r="F34" s="63"/>
    </row>
    <row r="35" spans="1:6" x14ac:dyDescent="0.25">
      <c r="A35" s="63" t="s">
        <v>165</v>
      </c>
      <c r="B35" s="63" t="s">
        <v>65</v>
      </c>
      <c r="C35" s="63"/>
      <c r="D35" s="63"/>
      <c r="E35" s="63"/>
      <c r="F35" s="63"/>
    </row>
    <row r="36" spans="1:6" ht="12.75" customHeight="1" x14ac:dyDescent="0.25">
      <c r="A36" s="63" t="s">
        <v>67</v>
      </c>
      <c r="B36" s="63" t="s">
        <v>69</v>
      </c>
      <c r="C36" s="63"/>
      <c r="D36" s="63"/>
      <c r="E36" s="63"/>
      <c r="F36" s="63"/>
    </row>
    <row r="37" spans="1:6" ht="18.75" customHeight="1" x14ac:dyDescent="0.25">
      <c r="A37" s="63"/>
      <c r="B37" s="63"/>
      <c r="C37" s="63"/>
      <c r="D37" s="63"/>
      <c r="E37" s="63"/>
      <c r="F37" s="63"/>
    </row>
    <row r="38" spans="1:6" ht="18.75" customHeight="1" x14ac:dyDescent="0.25">
      <c r="A38" s="202" t="s">
        <v>218</v>
      </c>
      <c r="B38" s="202"/>
      <c r="C38" s="146"/>
      <c r="D38" s="146"/>
      <c r="E38" s="146"/>
      <c r="F38" s="146"/>
    </row>
    <row r="39" spans="1:6" x14ac:dyDescent="0.25">
      <c r="A39" s="187" t="s">
        <v>219</v>
      </c>
      <c r="B39" s="187"/>
    </row>
    <row r="40" spans="1:6" x14ac:dyDescent="0.25">
      <c r="A40" s="130"/>
    </row>
  </sheetData>
  <sheetProtection algorithmName="SHA-512" hashValue="Hoae2v0vCZY8RzCqtl8J2sqwEcjAND2CuGpULFpfGMko9SJcV/RvU/A2i2pFQh0X14ASBzim2VrZP6E0h/7EBw==" saltValue="LWOBHxqd5Ud4d2eUEZBrJg==" spinCount="100000" sheet="1" formatColumns="0"/>
  <mergeCells count="10">
    <mergeCell ref="A38:B38"/>
    <mergeCell ref="A17:B17"/>
    <mergeCell ref="C1:F1"/>
    <mergeCell ref="H1:K1"/>
    <mergeCell ref="M1:P1"/>
    <mergeCell ref="A11:B11"/>
    <mergeCell ref="A12:B12"/>
    <mergeCell ref="A13:B13"/>
    <mergeCell ref="A14:B14"/>
    <mergeCell ref="A1:B3"/>
  </mergeCells>
  <pageMargins left="0.70866141732283472" right="0.70866141732283472" top="1.1811023622047245" bottom="0.78740157480314965" header="0.31496062992125984" footer="0.31496062992125984"/>
  <pageSetup paperSize="9" scale="95" orientation="landscape" r:id="rId1"/>
  <headerFooter>
    <oddHeader>&amp;L&amp;G&amp;R&amp;"Arial,Fett"&amp;12IHK Köln - das Finanztool&amp;"Arial,Standard"&amp;10
&amp;A</oddHeader>
    <oddFooter xml:space="preserve">&amp;L&amp;8&amp;Z&amp;F\&amp;A\&amp;D\&amp;T&amp;RRelease 3.11
</oddFooter>
  </headerFooter>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K74"/>
  <sheetViews>
    <sheetView zoomScale="110" zoomScaleNormal="110" workbookViewId="0">
      <selection activeCell="A4" sqref="A4"/>
    </sheetView>
  </sheetViews>
  <sheetFormatPr baseColWidth="10" defaultRowHeight="12.5" x14ac:dyDescent="0.25"/>
  <cols>
    <col min="1" max="1" width="26.81640625" customWidth="1"/>
    <col min="2" max="2" width="14.81640625" customWidth="1"/>
    <col min="3" max="3" width="16.26953125" customWidth="1"/>
    <col min="4" max="4" width="15.7265625" customWidth="1"/>
    <col min="5" max="5" width="14.7265625" customWidth="1"/>
    <col min="6" max="6" width="15.7265625" customWidth="1"/>
    <col min="7" max="7" width="14.7265625" customWidth="1"/>
    <col min="8" max="8" width="15.7265625" customWidth="1"/>
    <col min="9" max="9" width="14.7265625" customWidth="1"/>
    <col min="10" max="10" width="15.7265625" customWidth="1"/>
    <col min="253" max="253" width="22" customWidth="1"/>
    <col min="255" max="255" width="12.26953125" customWidth="1"/>
    <col min="256" max="256" width="12.453125" customWidth="1"/>
    <col min="257" max="257" width="17.81640625" customWidth="1"/>
    <col min="258" max="258" width="21.1796875" customWidth="1"/>
    <col min="259" max="259" width="17.81640625" customWidth="1"/>
    <col min="260" max="260" width="12.81640625" customWidth="1"/>
    <col min="509" max="509" width="22" customWidth="1"/>
    <col min="511" max="511" width="12.26953125" customWidth="1"/>
    <col min="512" max="512" width="12.453125" customWidth="1"/>
    <col min="513" max="513" width="17.81640625" customWidth="1"/>
    <col min="514" max="514" width="21.1796875" customWidth="1"/>
    <col min="515" max="515" width="17.81640625" customWidth="1"/>
    <col min="516" max="516" width="12.81640625" customWidth="1"/>
    <col min="765" max="765" width="22" customWidth="1"/>
    <col min="767" max="767" width="12.26953125" customWidth="1"/>
    <col min="768" max="768" width="12.453125" customWidth="1"/>
    <col min="769" max="769" width="17.81640625" customWidth="1"/>
    <col min="770" max="770" width="21.1796875" customWidth="1"/>
    <col min="771" max="771" width="17.81640625" customWidth="1"/>
    <col min="772" max="772" width="12.81640625" customWidth="1"/>
    <col min="1021" max="1021" width="22" customWidth="1"/>
    <col min="1023" max="1023" width="12.26953125" customWidth="1"/>
    <col min="1024" max="1024" width="12.453125" customWidth="1"/>
    <col min="1025" max="1025" width="17.81640625" customWidth="1"/>
    <col min="1026" max="1026" width="21.1796875" customWidth="1"/>
    <col min="1027" max="1027" width="17.81640625" customWidth="1"/>
    <col min="1028" max="1028" width="12.81640625" customWidth="1"/>
    <col min="1277" max="1277" width="22" customWidth="1"/>
    <col min="1279" max="1279" width="12.26953125" customWidth="1"/>
    <col min="1280" max="1280" width="12.453125" customWidth="1"/>
    <col min="1281" max="1281" width="17.81640625" customWidth="1"/>
    <col min="1282" max="1282" width="21.1796875" customWidth="1"/>
    <col min="1283" max="1283" width="17.81640625" customWidth="1"/>
    <col min="1284" max="1284" width="12.81640625" customWidth="1"/>
    <col min="1533" max="1533" width="22" customWidth="1"/>
    <col min="1535" max="1535" width="12.26953125" customWidth="1"/>
    <col min="1536" max="1536" width="12.453125" customWidth="1"/>
    <col min="1537" max="1537" width="17.81640625" customWidth="1"/>
    <col min="1538" max="1538" width="21.1796875" customWidth="1"/>
    <col min="1539" max="1539" width="17.81640625" customWidth="1"/>
    <col min="1540" max="1540" width="12.81640625" customWidth="1"/>
    <col min="1789" max="1789" width="22" customWidth="1"/>
    <col min="1791" max="1791" width="12.26953125" customWidth="1"/>
    <col min="1792" max="1792" width="12.453125" customWidth="1"/>
    <col min="1793" max="1793" width="17.81640625" customWidth="1"/>
    <col min="1794" max="1794" width="21.1796875" customWidth="1"/>
    <col min="1795" max="1795" width="17.81640625" customWidth="1"/>
    <col min="1796" max="1796" width="12.81640625" customWidth="1"/>
    <col min="2045" max="2045" width="22" customWidth="1"/>
    <col min="2047" max="2047" width="12.26953125" customWidth="1"/>
    <col min="2048" max="2048" width="12.453125" customWidth="1"/>
    <col min="2049" max="2049" width="17.81640625" customWidth="1"/>
    <col min="2050" max="2050" width="21.1796875" customWidth="1"/>
    <col min="2051" max="2051" width="17.81640625" customWidth="1"/>
    <col min="2052" max="2052" width="12.81640625" customWidth="1"/>
    <col min="2301" max="2301" width="22" customWidth="1"/>
    <col min="2303" max="2303" width="12.26953125" customWidth="1"/>
    <col min="2304" max="2304" width="12.453125" customWidth="1"/>
    <col min="2305" max="2305" width="17.81640625" customWidth="1"/>
    <col min="2306" max="2306" width="21.1796875" customWidth="1"/>
    <col min="2307" max="2307" width="17.81640625" customWidth="1"/>
    <col min="2308" max="2308" width="12.81640625" customWidth="1"/>
    <col min="2557" max="2557" width="22" customWidth="1"/>
    <col min="2559" max="2559" width="12.26953125" customWidth="1"/>
    <col min="2560" max="2560" width="12.453125" customWidth="1"/>
    <col min="2561" max="2561" width="17.81640625" customWidth="1"/>
    <col min="2562" max="2562" width="21.1796875" customWidth="1"/>
    <col min="2563" max="2563" width="17.81640625" customWidth="1"/>
    <col min="2564" max="2564" width="12.81640625" customWidth="1"/>
    <col min="2813" max="2813" width="22" customWidth="1"/>
    <col min="2815" max="2815" width="12.26953125" customWidth="1"/>
    <col min="2816" max="2816" width="12.453125" customWidth="1"/>
    <col min="2817" max="2817" width="17.81640625" customWidth="1"/>
    <col min="2818" max="2818" width="21.1796875" customWidth="1"/>
    <col min="2819" max="2819" width="17.81640625" customWidth="1"/>
    <col min="2820" max="2820" width="12.81640625" customWidth="1"/>
    <col min="3069" max="3069" width="22" customWidth="1"/>
    <col min="3071" max="3071" width="12.26953125" customWidth="1"/>
    <col min="3072" max="3072" width="12.453125" customWidth="1"/>
    <col min="3073" max="3073" width="17.81640625" customWidth="1"/>
    <col min="3074" max="3074" width="21.1796875" customWidth="1"/>
    <col min="3075" max="3075" width="17.81640625" customWidth="1"/>
    <col min="3076" max="3076" width="12.81640625" customWidth="1"/>
    <col min="3325" max="3325" width="22" customWidth="1"/>
    <col min="3327" max="3327" width="12.26953125" customWidth="1"/>
    <col min="3328" max="3328" width="12.453125" customWidth="1"/>
    <col min="3329" max="3329" width="17.81640625" customWidth="1"/>
    <col min="3330" max="3330" width="21.1796875" customWidth="1"/>
    <col min="3331" max="3331" width="17.81640625" customWidth="1"/>
    <col min="3332" max="3332" width="12.81640625" customWidth="1"/>
    <col min="3581" max="3581" width="22" customWidth="1"/>
    <col min="3583" max="3583" width="12.26953125" customWidth="1"/>
    <col min="3584" max="3584" width="12.453125" customWidth="1"/>
    <col min="3585" max="3585" width="17.81640625" customWidth="1"/>
    <col min="3586" max="3586" width="21.1796875" customWidth="1"/>
    <col min="3587" max="3587" width="17.81640625" customWidth="1"/>
    <col min="3588" max="3588" width="12.81640625" customWidth="1"/>
    <col min="3837" max="3837" width="22" customWidth="1"/>
    <col min="3839" max="3839" width="12.26953125" customWidth="1"/>
    <col min="3840" max="3840" width="12.453125" customWidth="1"/>
    <col min="3841" max="3841" width="17.81640625" customWidth="1"/>
    <col min="3842" max="3842" width="21.1796875" customWidth="1"/>
    <col min="3843" max="3843" width="17.81640625" customWidth="1"/>
    <col min="3844" max="3844" width="12.81640625" customWidth="1"/>
    <col min="4093" max="4093" width="22" customWidth="1"/>
    <col min="4095" max="4095" width="12.26953125" customWidth="1"/>
    <col min="4096" max="4096" width="12.453125" customWidth="1"/>
    <col min="4097" max="4097" width="17.81640625" customWidth="1"/>
    <col min="4098" max="4098" width="21.1796875" customWidth="1"/>
    <col min="4099" max="4099" width="17.81640625" customWidth="1"/>
    <col min="4100" max="4100" width="12.81640625" customWidth="1"/>
    <col min="4349" max="4349" width="22" customWidth="1"/>
    <col min="4351" max="4351" width="12.26953125" customWidth="1"/>
    <col min="4352" max="4352" width="12.453125" customWidth="1"/>
    <col min="4353" max="4353" width="17.81640625" customWidth="1"/>
    <col min="4354" max="4354" width="21.1796875" customWidth="1"/>
    <col min="4355" max="4355" width="17.81640625" customWidth="1"/>
    <col min="4356" max="4356" width="12.81640625" customWidth="1"/>
    <col min="4605" max="4605" width="22" customWidth="1"/>
    <col min="4607" max="4607" width="12.26953125" customWidth="1"/>
    <col min="4608" max="4608" width="12.453125" customWidth="1"/>
    <col min="4609" max="4609" width="17.81640625" customWidth="1"/>
    <col min="4610" max="4610" width="21.1796875" customWidth="1"/>
    <col min="4611" max="4611" width="17.81640625" customWidth="1"/>
    <col min="4612" max="4612" width="12.81640625" customWidth="1"/>
    <col min="4861" max="4861" width="22" customWidth="1"/>
    <col min="4863" max="4863" width="12.26953125" customWidth="1"/>
    <col min="4864" max="4864" width="12.453125" customWidth="1"/>
    <col min="4865" max="4865" width="17.81640625" customWidth="1"/>
    <col min="4866" max="4866" width="21.1796875" customWidth="1"/>
    <col min="4867" max="4867" width="17.81640625" customWidth="1"/>
    <col min="4868" max="4868" width="12.81640625" customWidth="1"/>
    <col min="5117" max="5117" width="22" customWidth="1"/>
    <col min="5119" max="5119" width="12.26953125" customWidth="1"/>
    <col min="5120" max="5120" width="12.453125" customWidth="1"/>
    <col min="5121" max="5121" width="17.81640625" customWidth="1"/>
    <col min="5122" max="5122" width="21.1796875" customWidth="1"/>
    <col min="5123" max="5123" width="17.81640625" customWidth="1"/>
    <col min="5124" max="5124" width="12.81640625" customWidth="1"/>
    <col min="5373" max="5373" width="22" customWidth="1"/>
    <col min="5375" max="5375" width="12.26953125" customWidth="1"/>
    <col min="5376" max="5376" width="12.453125" customWidth="1"/>
    <col min="5377" max="5377" width="17.81640625" customWidth="1"/>
    <col min="5378" max="5378" width="21.1796875" customWidth="1"/>
    <col min="5379" max="5379" width="17.81640625" customWidth="1"/>
    <col min="5380" max="5380" width="12.81640625" customWidth="1"/>
    <col min="5629" max="5629" width="22" customWidth="1"/>
    <col min="5631" max="5631" width="12.26953125" customWidth="1"/>
    <col min="5632" max="5632" width="12.453125" customWidth="1"/>
    <col min="5633" max="5633" width="17.81640625" customWidth="1"/>
    <col min="5634" max="5634" width="21.1796875" customWidth="1"/>
    <col min="5635" max="5635" width="17.81640625" customWidth="1"/>
    <col min="5636" max="5636" width="12.81640625" customWidth="1"/>
    <col min="5885" max="5885" width="22" customWidth="1"/>
    <col min="5887" max="5887" width="12.26953125" customWidth="1"/>
    <col min="5888" max="5888" width="12.453125" customWidth="1"/>
    <col min="5889" max="5889" width="17.81640625" customWidth="1"/>
    <col min="5890" max="5890" width="21.1796875" customWidth="1"/>
    <col min="5891" max="5891" width="17.81640625" customWidth="1"/>
    <col min="5892" max="5892" width="12.81640625" customWidth="1"/>
    <col min="6141" max="6141" width="22" customWidth="1"/>
    <col min="6143" max="6143" width="12.26953125" customWidth="1"/>
    <col min="6144" max="6144" width="12.453125" customWidth="1"/>
    <col min="6145" max="6145" width="17.81640625" customWidth="1"/>
    <col min="6146" max="6146" width="21.1796875" customWidth="1"/>
    <col min="6147" max="6147" width="17.81640625" customWidth="1"/>
    <col min="6148" max="6148" width="12.81640625" customWidth="1"/>
    <col min="6397" max="6397" width="22" customWidth="1"/>
    <col min="6399" max="6399" width="12.26953125" customWidth="1"/>
    <col min="6400" max="6400" width="12.453125" customWidth="1"/>
    <col min="6401" max="6401" width="17.81640625" customWidth="1"/>
    <col min="6402" max="6402" width="21.1796875" customWidth="1"/>
    <col min="6403" max="6403" width="17.81640625" customWidth="1"/>
    <col min="6404" max="6404" width="12.81640625" customWidth="1"/>
    <col min="6653" max="6653" width="22" customWidth="1"/>
    <col min="6655" max="6655" width="12.26953125" customWidth="1"/>
    <col min="6656" max="6656" width="12.453125" customWidth="1"/>
    <col min="6657" max="6657" width="17.81640625" customWidth="1"/>
    <col min="6658" max="6658" width="21.1796875" customWidth="1"/>
    <col min="6659" max="6659" width="17.81640625" customWidth="1"/>
    <col min="6660" max="6660" width="12.81640625" customWidth="1"/>
    <col min="6909" max="6909" width="22" customWidth="1"/>
    <col min="6911" max="6911" width="12.26953125" customWidth="1"/>
    <col min="6912" max="6912" width="12.453125" customWidth="1"/>
    <col min="6913" max="6913" width="17.81640625" customWidth="1"/>
    <col min="6914" max="6914" width="21.1796875" customWidth="1"/>
    <col min="6915" max="6915" width="17.81640625" customWidth="1"/>
    <col min="6916" max="6916" width="12.81640625" customWidth="1"/>
    <col min="7165" max="7165" width="22" customWidth="1"/>
    <col min="7167" max="7167" width="12.26953125" customWidth="1"/>
    <col min="7168" max="7168" width="12.453125" customWidth="1"/>
    <col min="7169" max="7169" width="17.81640625" customWidth="1"/>
    <col min="7170" max="7170" width="21.1796875" customWidth="1"/>
    <col min="7171" max="7171" width="17.81640625" customWidth="1"/>
    <col min="7172" max="7172" width="12.81640625" customWidth="1"/>
    <col min="7421" max="7421" width="22" customWidth="1"/>
    <col min="7423" max="7423" width="12.26953125" customWidth="1"/>
    <col min="7424" max="7424" width="12.453125" customWidth="1"/>
    <col min="7425" max="7425" width="17.81640625" customWidth="1"/>
    <col min="7426" max="7426" width="21.1796875" customWidth="1"/>
    <col min="7427" max="7427" width="17.81640625" customWidth="1"/>
    <col min="7428" max="7428" width="12.81640625" customWidth="1"/>
    <col min="7677" max="7677" width="22" customWidth="1"/>
    <col min="7679" max="7679" width="12.26953125" customWidth="1"/>
    <col min="7680" max="7680" width="12.453125" customWidth="1"/>
    <col min="7681" max="7681" width="17.81640625" customWidth="1"/>
    <col min="7682" max="7682" width="21.1796875" customWidth="1"/>
    <col min="7683" max="7683" width="17.81640625" customWidth="1"/>
    <col min="7684" max="7684" width="12.81640625" customWidth="1"/>
    <col min="7933" max="7933" width="22" customWidth="1"/>
    <col min="7935" max="7935" width="12.26953125" customWidth="1"/>
    <col min="7936" max="7936" width="12.453125" customWidth="1"/>
    <col min="7937" max="7937" width="17.81640625" customWidth="1"/>
    <col min="7938" max="7938" width="21.1796875" customWidth="1"/>
    <col min="7939" max="7939" width="17.81640625" customWidth="1"/>
    <col min="7940" max="7940" width="12.81640625" customWidth="1"/>
    <col min="8189" max="8189" width="22" customWidth="1"/>
    <col min="8191" max="8191" width="12.26953125" customWidth="1"/>
    <col min="8192" max="8192" width="12.453125" customWidth="1"/>
    <col min="8193" max="8193" width="17.81640625" customWidth="1"/>
    <col min="8194" max="8194" width="21.1796875" customWidth="1"/>
    <col min="8195" max="8195" width="17.81640625" customWidth="1"/>
    <col min="8196" max="8196" width="12.81640625" customWidth="1"/>
    <col min="8445" max="8445" width="22" customWidth="1"/>
    <col min="8447" max="8447" width="12.26953125" customWidth="1"/>
    <col min="8448" max="8448" width="12.453125" customWidth="1"/>
    <col min="8449" max="8449" width="17.81640625" customWidth="1"/>
    <col min="8450" max="8450" width="21.1796875" customWidth="1"/>
    <col min="8451" max="8451" width="17.81640625" customWidth="1"/>
    <col min="8452" max="8452" width="12.81640625" customWidth="1"/>
    <col min="8701" max="8701" width="22" customWidth="1"/>
    <col min="8703" max="8703" width="12.26953125" customWidth="1"/>
    <col min="8704" max="8704" width="12.453125" customWidth="1"/>
    <col min="8705" max="8705" width="17.81640625" customWidth="1"/>
    <col min="8706" max="8706" width="21.1796875" customWidth="1"/>
    <col min="8707" max="8707" width="17.81640625" customWidth="1"/>
    <col min="8708" max="8708" width="12.81640625" customWidth="1"/>
    <col min="8957" max="8957" width="22" customWidth="1"/>
    <col min="8959" max="8959" width="12.26953125" customWidth="1"/>
    <col min="8960" max="8960" width="12.453125" customWidth="1"/>
    <col min="8961" max="8961" width="17.81640625" customWidth="1"/>
    <col min="8962" max="8962" width="21.1796875" customWidth="1"/>
    <col min="8963" max="8963" width="17.81640625" customWidth="1"/>
    <col min="8964" max="8964" width="12.81640625" customWidth="1"/>
    <col min="9213" max="9213" width="22" customWidth="1"/>
    <col min="9215" max="9215" width="12.26953125" customWidth="1"/>
    <col min="9216" max="9216" width="12.453125" customWidth="1"/>
    <col min="9217" max="9217" width="17.81640625" customWidth="1"/>
    <col min="9218" max="9218" width="21.1796875" customWidth="1"/>
    <col min="9219" max="9219" width="17.81640625" customWidth="1"/>
    <col min="9220" max="9220" width="12.81640625" customWidth="1"/>
    <col min="9469" max="9469" width="22" customWidth="1"/>
    <col min="9471" max="9471" width="12.26953125" customWidth="1"/>
    <col min="9472" max="9472" width="12.453125" customWidth="1"/>
    <col min="9473" max="9473" width="17.81640625" customWidth="1"/>
    <col min="9474" max="9474" width="21.1796875" customWidth="1"/>
    <col min="9475" max="9475" width="17.81640625" customWidth="1"/>
    <col min="9476" max="9476" width="12.81640625" customWidth="1"/>
    <col min="9725" max="9725" width="22" customWidth="1"/>
    <col min="9727" max="9727" width="12.26953125" customWidth="1"/>
    <col min="9728" max="9728" width="12.453125" customWidth="1"/>
    <col min="9729" max="9729" width="17.81640625" customWidth="1"/>
    <col min="9730" max="9730" width="21.1796875" customWidth="1"/>
    <col min="9731" max="9731" width="17.81640625" customWidth="1"/>
    <col min="9732" max="9732" width="12.81640625" customWidth="1"/>
    <col min="9981" max="9981" width="22" customWidth="1"/>
    <col min="9983" max="9983" width="12.26953125" customWidth="1"/>
    <col min="9984" max="9984" width="12.453125" customWidth="1"/>
    <col min="9985" max="9985" width="17.81640625" customWidth="1"/>
    <col min="9986" max="9986" width="21.1796875" customWidth="1"/>
    <col min="9987" max="9987" width="17.81640625" customWidth="1"/>
    <col min="9988" max="9988" width="12.81640625" customWidth="1"/>
    <col min="10237" max="10237" width="22" customWidth="1"/>
    <col min="10239" max="10239" width="12.26953125" customWidth="1"/>
    <col min="10240" max="10240" width="12.453125" customWidth="1"/>
    <col min="10241" max="10241" width="17.81640625" customWidth="1"/>
    <col min="10242" max="10242" width="21.1796875" customWidth="1"/>
    <col min="10243" max="10243" width="17.81640625" customWidth="1"/>
    <col min="10244" max="10244" width="12.81640625" customWidth="1"/>
    <col min="10493" max="10493" width="22" customWidth="1"/>
    <col min="10495" max="10495" width="12.26953125" customWidth="1"/>
    <col min="10496" max="10496" width="12.453125" customWidth="1"/>
    <col min="10497" max="10497" width="17.81640625" customWidth="1"/>
    <col min="10498" max="10498" width="21.1796875" customWidth="1"/>
    <col min="10499" max="10499" width="17.81640625" customWidth="1"/>
    <col min="10500" max="10500" width="12.81640625" customWidth="1"/>
    <col min="10749" max="10749" width="22" customWidth="1"/>
    <col min="10751" max="10751" width="12.26953125" customWidth="1"/>
    <col min="10752" max="10752" width="12.453125" customWidth="1"/>
    <col min="10753" max="10753" width="17.81640625" customWidth="1"/>
    <col min="10754" max="10754" width="21.1796875" customWidth="1"/>
    <col min="10755" max="10755" width="17.81640625" customWidth="1"/>
    <col min="10756" max="10756" width="12.81640625" customWidth="1"/>
    <col min="11005" max="11005" width="22" customWidth="1"/>
    <col min="11007" max="11007" width="12.26953125" customWidth="1"/>
    <col min="11008" max="11008" width="12.453125" customWidth="1"/>
    <col min="11009" max="11009" width="17.81640625" customWidth="1"/>
    <col min="11010" max="11010" width="21.1796875" customWidth="1"/>
    <col min="11011" max="11011" width="17.81640625" customWidth="1"/>
    <col min="11012" max="11012" width="12.81640625" customWidth="1"/>
    <col min="11261" max="11261" width="22" customWidth="1"/>
    <col min="11263" max="11263" width="12.26953125" customWidth="1"/>
    <col min="11264" max="11264" width="12.453125" customWidth="1"/>
    <col min="11265" max="11265" width="17.81640625" customWidth="1"/>
    <col min="11266" max="11266" width="21.1796875" customWidth="1"/>
    <col min="11267" max="11267" width="17.81640625" customWidth="1"/>
    <col min="11268" max="11268" width="12.81640625" customWidth="1"/>
    <col min="11517" max="11517" width="22" customWidth="1"/>
    <col min="11519" max="11519" width="12.26953125" customWidth="1"/>
    <col min="11520" max="11520" width="12.453125" customWidth="1"/>
    <col min="11521" max="11521" width="17.81640625" customWidth="1"/>
    <col min="11522" max="11522" width="21.1796875" customWidth="1"/>
    <col min="11523" max="11523" width="17.81640625" customWidth="1"/>
    <col min="11524" max="11524" width="12.81640625" customWidth="1"/>
    <col min="11773" max="11773" width="22" customWidth="1"/>
    <col min="11775" max="11775" width="12.26953125" customWidth="1"/>
    <col min="11776" max="11776" width="12.453125" customWidth="1"/>
    <col min="11777" max="11777" width="17.81640625" customWidth="1"/>
    <col min="11778" max="11778" width="21.1796875" customWidth="1"/>
    <col min="11779" max="11779" width="17.81640625" customWidth="1"/>
    <col min="11780" max="11780" width="12.81640625" customWidth="1"/>
    <col min="12029" max="12029" width="22" customWidth="1"/>
    <col min="12031" max="12031" width="12.26953125" customWidth="1"/>
    <col min="12032" max="12032" width="12.453125" customWidth="1"/>
    <col min="12033" max="12033" width="17.81640625" customWidth="1"/>
    <col min="12034" max="12034" width="21.1796875" customWidth="1"/>
    <col min="12035" max="12035" width="17.81640625" customWidth="1"/>
    <col min="12036" max="12036" width="12.81640625" customWidth="1"/>
    <col min="12285" max="12285" width="22" customWidth="1"/>
    <col min="12287" max="12287" width="12.26953125" customWidth="1"/>
    <col min="12288" max="12288" width="12.453125" customWidth="1"/>
    <col min="12289" max="12289" width="17.81640625" customWidth="1"/>
    <col min="12290" max="12290" width="21.1796875" customWidth="1"/>
    <col min="12291" max="12291" width="17.81640625" customWidth="1"/>
    <col min="12292" max="12292" width="12.81640625" customWidth="1"/>
    <col min="12541" max="12541" width="22" customWidth="1"/>
    <col min="12543" max="12543" width="12.26953125" customWidth="1"/>
    <col min="12544" max="12544" width="12.453125" customWidth="1"/>
    <col min="12545" max="12545" width="17.81640625" customWidth="1"/>
    <col min="12546" max="12546" width="21.1796875" customWidth="1"/>
    <col min="12547" max="12547" width="17.81640625" customWidth="1"/>
    <col min="12548" max="12548" width="12.81640625" customWidth="1"/>
    <col min="12797" max="12797" width="22" customWidth="1"/>
    <col min="12799" max="12799" width="12.26953125" customWidth="1"/>
    <col min="12800" max="12800" width="12.453125" customWidth="1"/>
    <col min="12801" max="12801" width="17.81640625" customWidth="1"/>
    <col min="12802" max="12802" width="21.1796875" customWidth="1"/>
    <col min="12803" max="12803" width="17.81640625" customWidth="1"/>
    <col min="12804" max="12804" width="12.81640625" customWidth="1"/>
    <col min="13053" max="13053" width="22" customWidth="1"/>
    <col min="13055" max="13055" width="12.26953125" customWidth="1"/>
    <col min="13056" max="13056" width="12.453125" customWidth="1"/>
    <col min="13057" max="13057" width="17.81640625" customWidth="1"/>
    <col min="13058" max="13058" width="21.1796875" customWidth="1"/>
    <col min="13059" max="13059" width="17.81640625" customWidth="1"/>
    <col min="13060" max="13060" width="12.81640625" customWidth="1"/>
    <col min="13309" max="13309" width="22" customWidth="1"/>
    <col min="13311" max="13311" width="12.26953125" customWidth="1"/>
    <col min="13312" max="13312" width="12.453125" customWidth="1"/>
    <col min="13313" max="13313" width="17.81640625" customWidth="1"/>
    <col min="13314" max="13314" width="21.1796875" customWidth="1"/>
    <col min="13315" max="13315" width="17.81640625" customWidth="1"/>
    <col min="13316" max="13316" width="12.81640625" customWidth="1"/>
    <col min="13565" max="13565" width="22" customWidth="1"/>
    <col min="13567" max="13567" width="12.26953125" customWidth="1"/>
    <col min="13568" max="13568" width="12.453125" customWidth="1"/>
    <col min="13569" max="13569" width="17.81640625" customWidth="1"/>
    <col min="13570" max="13570" width="21.1796875" customWidth="1"/>
    <col min="13571" max="13571" width="17.81640625" customWidth="1"/>
    <col min="13572" max="13572" width="12.81640625" customWidth="1"/>
    <col min="13821" max="13821" width="22" customWidth="1"/>
    <col min="13823" max="13823" width="12.26953125" customWidth="1"/>
    <col min="13824" max="13824" width="12.453125" customWidth="1"/>
    <col min="13825" max="13825" width="17.81640625" customWidth="1"/>
    <col min="13826" max="13826" width="21.1796875" customWidth="1"/>
    <col min="13827" max="13827" width="17.81640625" customWidth="1"/>
    <col min="13828" max="13828" width="12.81640625" customWidth="1"/>
    <col min="14077" max="14077" width="22" customWidth="1"/>
    <col min="14079" max="14079" width="12.26953125" customWidth="1"/>
    <col min="14080" max="14080" width="12.453125" customWidth="1"/>
    <col min="14081" max="14081" width="17.81640625" customWidth="1"/>
    <col min="14082" max="14082" width="21.1796875" customWidth="1"/>
    <col min="14083" max="14083" width="17.81640625" customWidth="1"/>
    <col min="14084" max="14084" width="12.81640625" customWidth="1"/>
    <col min="14333" max="14333" width="22" customWidth="1"/>
    <col min="14335" max="14335" width="12.26953125" customWidth="1"/>
    <col min="14336" max="14336" width="12.453125" customWidth="1"/>
    <col min="14337" max="14337" width="17.81640625" customWidth="1"/>
    <col min="14338" max="14338" width="21.1796875" customWidth="1"/>
    <col min="14339" max="14339" width="17.81640625" customWidth="1"/>
    <col min="14340" max="14340" width="12.81640625" customWidth="1"/>
    <col min="14589" max="14589" width="22" customWidth="1"/>
    <col min="14591" max="14591" width="12.26953125" customWidth="1"/>
    <col min="14592" max="14592" width="12.453125" customWidth="1"/>
    <col min="14593" max="14593" width="17.81640625" customWidth="1"/>
    <col min="14594" max="14594" width="21.1796875" customWidth="1"/>
    <col min="14595" max="14595" width="17.81640625" customWidth="1"/>
    <col min="14596" max="14596" width="12.81640625" customWidth="1"/>
    <col min="14845" max="14845" width="22" customWidth="1"/>
    <col min="14847" max="14847" width="12.26953125" customWidth="1"/>
    <col min="14848" max="14848" width="12.453125" customWidth="1"/>
    <col min="14849" max="14849" width="17.81640625" customWidth="1"/>
    <col min="14850" max="14850" width="21.1796875" customWidth="1"/>
    <col min="14851" max="14851" width="17.81640625" customWidth="1"/>
    <col min="14852" max="14852" width="12.81640625" customWidth="1"/>
    <col min="15101" max="15101" width="22" customWidth="1"/>
    <col min="15103" max="15103" width="12.26953125" customWidth="1"/>
    <col min="15104" max="15104" width="12.453125" customWidth="1"/>
    <col min="15105" max="15105" width="17.81640625" customWidth="1"/>
    <col min="15106" max="15106" width="21.1796875" customWidth="1"/>
    <col min="15107" max="15107" width="17.81640625" customWidth="1"/>
    <col min="15108" max="15108" width="12.81640625" customWidth="1"/>
    <col min="15357" max="15357" width="22" customWidth="1"/>
    <col min="15359" max="15359" width="12.26953125" customWidth="1"/>
    <col min="15360" max="15360" width="12.453125" customWidth="1"/>
    <col min="15361" max="15361" width="17.81640625" customWidth="1"/>
    <col min="15362" max="15362" width="21.1796875" customWidth="1"/>
    <col min="15363" max="15363" width="17.81640625" customWidth="1"/>
    <col min="15364" max="15364" width="12.81640625" customWidth="1"/>
    <col min="15613" max="15613" width="22" customWidth="1"/>
    <col min="15615" max="15615" width="12.26953125" customWidth="1"/>
    <col min="15616" max="15616" width="12.453125" customWidth="1"/>
    <col min="15617" max="15617" width="17.81640625" customWidth="1"/>
    <col min="15618" max="15618" width="21.1796875" customWidth="1"/>
    <col min="15619" max="15619" width="17.81640625" customWidth="1"/>
    <col min="15620" max="15620" width="12.81640625" customWidth="1"/>
    <col min="15869" max="15869" width="22" customWidth="1"/>
    <col min="15871" max="15871" width="12.26953125" customWidth="1"/>
    <col min="15872" max="15872" width="12.453125" customWidth="1"/>
    <col min="15873" max="15873" width="17.81640625" customWidth="1"/>
    <col min="15874" max="15874" width="21.1796875" customWidth="1"/>
    <col min="15875" max="15875" width="17.81640625" customWidth="1"/>
    <col min="15876" max="15876" width="12.81640625" customWidth="1"/>
    <col min="16125" max="16125" width="22" customWidth="1"/>
    <col min="16127" max="16127" width="12.26953125" customWidth="1"/>
    <col min="16128" max="16128" width="12.453125" customWidth="1"/>
    <col min="16129" max="16129" width="17.81640625" customWidth="1"/>
    <col min="16130" max="16130" width="21.1796875" customWidth="1"/>
    <col min="16131" max="16131" width="17.81640625" customWidth="1"/>
    <col min="16132" max="16132" width="12.81640625" customWidth="1"/>
  </cols>
  <sheetData>
    <row r="1" spans="1:10" ht="15.75" customHeight="1" x14ac:dyDescent="0.25">
      <c r="A1" s="218" t="s">
        <v>30</v>
      </c>
      <c r="B1" s="219" t="s">
        <v>129</v>
      </c>
      <c r="C1" s="216">
        <f>+gj</f>
        <v>2026</v>
      </c>
      <c r="D1" s="217"/>
      <c r="E1" s="216">
        <f>+gj+1</f>
        <v>2027</v>
      </c>
      <c r="F1" s="217"/>
      <c r="G1" s="216">
        <f>+gj+2</f>
        <v>2028</v>
      </c>
      <c r="H1" s="217"/>
      <c r="I1" s="216">
        <f>+gj+3</f>
        <v>2029</v>
      </c>
      <c r="J1" s="217"/>
    </row>
    <row r="2" spans="1:10" ht="54" customHeight="1" x14ac:dyDescent="0.25">
      <c r="A2" s="218"/>
      <c r="B2" s="220"/>
      <c r="C2" s="8" t="str">
        <f>IF('Notwendige Angaben'!A17="x","Anschaffungs-kosten (netto)","Anschaffungs-kosten (brutto)")</f>
        <v>Anschaffungs-kosten (brutto)</v>
      </c>
      <c r="D2" s="8" t="s">
        <v>93</v>
      </c>
      <c r="E2" s="8" t="str">
        <f>+C2</f>
        <v>Anschaffungs-kosten (brutto)</v>
      </c>
      <c r="F2" s="8" t="s">
        <v>93</v>
      </c>
      <c r="G2" s="8" t="str">
        <f>+C2</f>
        <v>Anschaffungs-kosten (brutto)</v>
      </c>
      <c r="H2" s="8" t="s">
        <v>93</v>
      </c>
      <c r="I2" s="8" t="str">
        <f>+C2</f>
        <v>Anschaffungs-kosten (brutto)</v>
      </c>
      <c r="J2" s="8" t="s">
        <v>93</v>
      </c>
    </row>
    <row r="3" spans="1:10" ht="27" customHeight="1" x14ac:dyDescent="0.25">
      <c r="A3" s="211" t="s">
        <v>172</v>
      </c>
      <c r="B3" s="215"/>
      <c r="C3" s="160"/>
      <c r="D3" s="149"/>
      <c r="E3" s="148"/>
      <c r="F3" s="149"/>
      <c r="G3" s="164"/>
      <c r="H3" s="149"/>
      <c r="I3" s="164"/>
      <c r="J3" s="149"/>
    </row>
    <row r="4" spans="1:10" ht="13" x14ac:dyDescent="0.3">
      <c r="A4" s="150"/>
      <c r="B4" s="151"/>
      <c r="C4" s="157"/>
      <c r="D4" s="156">
        <f t="shared" ref="D4:D12" si="0">ROUND(IF($B4=0,0,C4/$B4/12*(12+1-Monat)),0)</f>
        <v>0</v>
      </c>
      <c r="E4" s="157"/>
      <c r="F4" s="156">
        <f>ROUND(IF(B4=0,0,IF(AND(C4=0,E4=0),0,(C4+E4)/B4)),0)</f>
        <v>0</v>
      </c>
      <c r="G4" s="157"/>
      <c r="H4" s="156">
        <f>IF(B4=0,0,ROUND(IF(AND($C4=0,$E4=0,$G4=0),0,($C4+$E4+$G4)/$B4),0))</f>
        <v>0</v>
      </c>
      <c r="I4" s="157"/>
      <c r="J4" s="152">
        <f t="shared" ref="J4:J12" si="1">IF(B4=0,0,ROUND(IF(AND($C4=0,$E4=0,$G4=0,$I4=0),0,IF(AND(B4=3,Monat&gt;=1),+$C4/$B4-$D4,($C4+$E4+$G4+$I4)/$B4)),0))</f>
        <v>0</v>
      </c>
    </row>
    <row r="5" spans="1:10" ht="13" x14ac:dyDescent="0.3">
      <c r="A5" s="150"/>
      <c r="B5" s="151"/>
      <c r="C5" s="157"/>
      <c r="D5" s="156">
        <f t="shared" si="0"/>
        <v>0</v>
      </c>
      <c r="E5" s="157"/>
      <c r="F5" s="156">
        <f t="shared" ref="F5:F12" si="2">ROUND(IF(B5=0,0,IF(AND(C5=0,E5=0),0,(C5+E5)/B5)),0)</f>
        <v>0</v>
      </c>
      <c r="G5" s="157"/>
      <c r="H5" s="156">
        <f t="shared" ref="H5:H12" si="3">IF(B5=0,0,ROUND(IF(AND($C5=0,$E5=0,$G5=0),0,($C5+$E5+$G5)/$B5),0))</f>
        <v>0</v>
      </c>
      <c r="I5" s="157"/>
      <c r="J5" s="152">
        <f t="shared" si="1"/>
        <v>0</v>
      </c>
    </row>
    <row r="6" spans="1:10" ht="13" x14ac:dyDescent="0.3">
      <c r="A6" s="150"/>
      <c r="B6" s="151"/>
      <c r="C6" s="157"/>
      <c r="D6" s="156">
        <f t="shared" si="0"/>
        <v>0</v>
      </c>
      <c r="E6" s="157"/>
      <c r="F6" s="156">
        <f t="shared" si="2"/>
        <v>0</v>
      </c>
      <c r="G6" s="157"/>
      <c r="H6" s="156">
        <f t="shared" si="3"/>
        <v>0</v>
      </c>
      <c r="I6" s="157"/>
      <c r="J6" s="152">
        <f t="shared" si="1"/>
        <v>0</v>
      </c>
    </row>
    <row r="7" spans="1:10" ht="13" x14ac:dyDescent="0.3">
      <c r="A7" s="150"/>
      <c r="B7" s="151"/>
      <c r="C7" s="157"/>
      <c r="D7" s="156">
        <f t="shared" si="0"/>
        <v>0</v>
      </c>
      <c r="E7" s="157"/>
      <c r="F7" s="156">
        <f t="shared" si="2"/>
        <v>0</v>
      </c>
      <c r="G7" s="157"/>
      <c r="H7" s="156">
        <f t="shared" si="3"/>
        <v>0</v>
      </c>
      <c r="I7" s="157"/>
      <c r="J7" s="152">
        <f t="shared" si="1"/>
        <v>0</v>
      </c>
    </row>
    <row r="8" spans="1:10" ht="13" x14ac:dyDescent="0.3">
      <c r="A8" s="150"/>
      <c r="B8" s="151"/>
      <c r="C8" s="157"/>
      <c r="D8" s="156">
        <f t="shared" si="0"/>
        <v>0</v>
      </c>
      <c r="E8" s="157"/>
      <c r="F8" s="156">
        <f t="shared" si="2"/>
        <v>0</v>
      </c>
      <c r="G8" s="157"/>
      <c r="H8" s="156">
        <f t="shared" si="3"/>
        <v>0</v>
      </c>
      <c r="I8" s="157"/>
      <c r="J8" s="152">
        <f t="shared" si="1"/>
        <v>0</v>
      </c>
    </row>
    <row r="9" spans="1:10" ht="13" x14ac:dyDescent="0.3">
      <c r="A9" s="150"/>
      <c r="B9" s="151"/>
      <c r="C9" s="157"/>
      <c r="D9" s="156">
        <f t="shared" si="0"/>
        <v>0</v>
      </c>
      <c r="E9" s="157"/>
      <c r="F9" s="156">
        <f t="shared" si="2"/>
        <v>0</v>
      </c>
      <c r="G9" s="157"/>
      <c r="H9" s="156">
        <f t="shared" si="3"/>
        <v>0</v>
      </c>
      <c r="I9" s="157"/>
      <c r="J9" s="152">
        <f t="shared" si="1"/>
        <v>0</v>
      </c>
    </row>
    <row r="10" spans="1:10" ht="13" x14ac:dyDescent="0.3">
      <c r="A10" s="150"/>
      <c r="B10" s="151"/>
      <c r="C10" s="157"/>
      <c r="D10" s="156">
        <f t="shared" si="0"/>
        <v>0</v>
      </c>
      <c r="E10" s="157"/>
      <c r="F10" s="156">
        <f t="shared" si="2"/>
        <v>0</v>
      </c>
      <c r="G10" s="157"/>
      <c r="H10" s="156">
        <f t="shared" si="3"/>
        <v>0</v>
      </c>
      <c r="I10" s="157"/>
      <c r="J10" s="152">
        <f t="shared" si="1"/>
        <v>0</v>
      </c>
    </row>
    <row r="11" spans="1:10" ht="13" x14ac:dyDescent="0.3">
      <c r="A11" s="150"/>
      <c r="B11" s="151"/>
      <c r="C11" s="157"/>
      <c r="D11" s="156">
        <f t="shared" si="0"/>
        <v>0</v>
      </c>
      <c r="E11" s="157"/>
      <c r="F11" s="156">
        <f t="shared" si="2"/>
        <v>0</v>
      </c>
      <c r="G11" s="157"/>
      <c r="H11" s="156">
        <f t="shared" si="3"/>
        <v>0</v>
      </c>
      <c r="I11" s="157"/>
      <c r="J11" s="152">
        <f t="shared" si="1"/>
        <v>0</v>
      </c>
    </row>
    <row r="12" spans="1:10" ht="13" x14ac:dyDescent="0.3">
      <c r="A12" s="150"/>
      <c r="B12" s="151"/>
      <c r="C12" s="157"/>
      <c r="D12" s="156">
        <f t="shared" si="0"/>
        <v>0</v>
      </c>
      <c r="E12" s="157"/>
      <c r="F12" s="156">
        <f t="shared" si="2"/>
        <v>0</v>
      </c>
      <c r="G12" s="157"/>
      <c r="H12" s="156">
        <f t="shared" si="3"/>
        <v>0</v>
      </c>
      <c r="I12" s="157"/>
      <c r="J12" s="152">
        <f t="shared" si="1"/>
        <v>0</v>
      </c>
    </row>
    <row r="13" spans="1:10" ht="13" x14ac:dyDescent="0.3">
      <c r="A13" s="173"/>
      <c r="B13" s="174"/>
      <c r="C13" s="171">
        <f>SUM(C4:C12)</f>
        <v>0</v>
      </c>
      <c r="D13" s="172">
        <f>SUM(D4:D12)</f>
        <v>0</v>
      </c>
      <c r="E13" s="171">
        <f t="shared" ref="E13:J13" si="4">SUM(E4:E12)</f>
        <v>0</v>
      </c>
      <c r="F13" s="172">
        <f t="shared" si="4"/>
        <v>0</v>
      </c>
      <c r="G13" s="171">
        <f t="shared" si="4"/>
        <v>0</v>
      </c>
      <c r="H13" s="172">
        <f t="shared" si="4"/>
        <v>0</v>
      </c>
      <c r="I13" s="171">
        <f t="shared" si="4"/>
        <v>0</v>
      </c>
      <c r="J13" s="172">
        <f t="shared" si="4"/>
        <v>0</v>
      </c>
    </row>
    <row r="14" spans="1:10" ht="27.75" customHeight="1" x14ac:dyDescent="0.3">
      <c r="A14" s="211" t="s">
        <v>171</v>
      </c>
      <c r="B14" s="215"/>
      <c r="C14" s="165"/>
      <c r="D14" s="155"/>
      <c r="E14" s="165"/>
      <c r="F14" s="155"/>
      <c r="G14" s="165"/>
      <c r="H14" s="155"/>
      <c r="I14" s="165"/>
      <c r="J14" s="155"/>
    </row>
    <row r="15" spans="1:10" ht="27.75" customHeight="1" x14ac:dyDescent="0.3">
      <c r="A15" s="150"/>
      <c r="B15" s="4"/>
      <c r="C15" s="157"/>
      <c r="D15" s="156">
        <f t="shared" ref="D15:D25" si="5">IF(C15=0,0,IF(+C15&gt;gwg,"Anschaffungskosten zu hoch für ein Geringwertiges Wirtschaftsgut - Ansatz unter Investitionen",C15))</f>
        <v>0</v>
      </c>
      <c r="E15" s="157"/>
      <c r="F15" s="156">
        <f t="shared" ref="F15:F25" si="6">IF(E15=0,0,IF(+E15&gt;gwg,"Anschaffungskosten zu hoch für ein Geringwertiges Wirtschaftsgut - Ansatz unter Investitionen",E15))</f>
        <v>0</v>
      </c>
      <c r="G15" s="157"/>
      <c r="H15" s="156">
        <f t="shared" ref="H15:H25" si="7">IF(G15=0,0,IF(+G15&gt;gwg,"Anschaffungskosten zu hoch für ein Geringwertiges Wirtschaftsgut - Ansatz unter Investitionen",G15))</f>
        <v>0</v>
      </c>
      <c r="I15" s="157"/>
      <c r="J15" s="156">
        <f t="shared" ref="J15:J25" si="8">IF(I15=0,0,IF(+I15&gt;gwg,"Anschaffungskosten zu hoch für ein Geringwertiges Wirtschaftsgut - Ansatz unter Investitionen",I15))</f>
        <v>0</v>
      </c>
    </row>
    <row r="16" spans="1:10" ht="12" customHeight="1" x14ac:dyDescent="0.3">
      <c r="A16" s="150"/>
      <c r="B16" s="4"/>
      <c r="C16" s="157"/>
      <c r="D16" s="156">
        <f t="shared" si="5"/>
        <v>0</v>
      </c>
      <c r="E16" s="157"/>
      <c r="F16" s="156">
        <f t="shared" si="6"/>
        <v>0</v>
      </c>
      <c r="G16" s="157"/>
      <c r="H16" s="156">
        <f t="shared" si="7"/>
        <v>0</v>
      </c>
      <c r="I16" s="157"/>
      <c r="J16" s="156">
        <f t="shared" si="8"/>
        <v>0</v>
      </c>
    </row>
    <row r="17" spans="1:10" ht="12" customHeight="1" x14ac:dyDescent="0.3">
      <c r="A17" s="150"/>
      <c r="B17" s="4"/>
      <c r="C17" s="157"/>
      <c r="D17" s="156">
        <f t="shared" si="5"/>
        <v>0</v>
      </c>
      <c r="E17" s="157"/>
      <c r="F17" s="156">
        <f t="shared" si="6"/>
        <v>0</v>
      </c>
      <c r="G17" s="157"/>
      <c r="H17" s="156">
        <f t="shared" si="7"/>
        <v>0</v>
      </c>
      <c r="I17" s="157"/>
      <c r="J17" s="156">
        <f t="shared" si="8"/>
        <v>0</v>
      </c>
    </row>
    <row r="18" spans="1:10" ht="12" customHeight="1" x14ac:dyDescent="0.3">
      <c r="A18" s="150"/>
      <c r="B18" s="4"/>
      <c r="C18" s="157"/>
      <c r="D18" s="156">
        <f t="shared" si="5"/>
        <v>0</v>
      </c>
      <c r="E18" s="157"/>
      <c r="F18" s="156">
        <f t="shared" si="6"/>
        <v>0</v>
      </c>
      <c r="G18" s="157"/>
      <c r="H18" s="156">
        <f t="shared" si="7"/>
        <v>0</v>
      </c>
      <c r="I18" s="157"/>
      <c r="J18" s="156">
        <f t="shared" si="8"/>
        <v>0</v>
      </c>
    </row>
    <row r="19" spans="1:10" ht="12" customHeight="1" x14ac:dyDescent="0.3">
      <c r="A19" s="150"/>
      <c r="B19" s="4"/>
      <c r="C19" s="157"/>
      <c r="D19" s="156">
        <f t="shared" si="5"/>
        <v>0</v>
      </c>
      <c r="E19" s="157"/>
      <c r="F19" s="156">
        <f t="shared" si="6"/>
        <v>0</v>
      </c>
      <c r="G19" s="157"/>
      <c r="H19" s="156">
        <f t="shared" si="7"/>
        <v>0</v>
      </c>
      <c r="I19" s="157"/>
      <c r="J19" s="156">
        <f t="shared" si="8"/>
        <v>0</v>
      </c>
    </row>
    <row r="20" spans="1:10" ht="12" customHeight="1" x14ac:dyDescent="0.3">
      <c r="A20" s="150"/>
      <c r="B20" s="4"/>
      <c r="C20" s="157"/>
      <c r="D20" s="156">
        <f t="shared" si="5"/>
        <v>0</v>
      </c>
      <c r="E20" s="157"/>
      <c r="F20" s="156">
        <f t="shared" si="6"/>
        <v>0</v>
      </c>
      <c r="G20" s="157"/>
      <c r="H20" s="156">
        <f t="shared" si="7"/>
        <v>0</v>
      </c>
      <c r="I20" s="157"/>
      <c r="J20" s="156">
        <f t="shared" si="8"/>
        <v>0</v>
      </c>
    </row>
    <row r="21" spans="1:10" ht="12" customHeight="1" x14ac:dyDescent="0.3">
      <c r="A21" s="150"/>
      <c r="B21" s="4"/>
      <c r="C21" s="157"/>
      <c r="D21" s="156">
        <f t="shared" si="5"/>
        <v>0</v>
      </c>
      <c r="E21" s="157"/>
      <c r="F21" s="156">
        <f t="shared" si="6"/>
        <v>0</v>
      </c>
      <c r="G21" s="157"/>
      <c r="H21" s="156">
        <f t="shared" si="7"/>
        <v>0</v>
      </c>
      <c r="I21" s="157"/>
      <c r="J21" s="156">
        <f t="shared" si="8"/>
        <v>0</v>
      </c>
    </row>
    <row r="22" spans="1:10" ht="12" customHeight="1" x14ac:dyDescent="0.3">
      <c r="A22" s="150"/>
      <c r="B22" s="4"/>
      <c r="C22" s="157"/>
      <c r="D22" s="156">
        <f t="shared" si="5"/>
        <v>0</v>
      </c>
      <c r="E22" s="157"/>
      <c r="F22" s="156">
        <f t="shared" si="6"/>
        <v>0</v>
      </c>
      <c r="G22" s="157"/>
      <c r="H22" s="156">
        <f t="shared" si="7"/>
        <v>0</v>
      </c>
      <c r="I22" s="157"/>
      <c r="J22" s="156">
        <f t="shared" si="8"/>
        <v>0</v>
      </c>
    </row>
    <row r="23" spans="1:10" ht="12" customHeight="1" x14ac:dyDescent="0.3">
      <c r="A23" s="150"/>
      <c r="B23" s="4"/>
      <c r="C23" s="157"/>
      <c r="D23" s="156">
        <f t="shared" si="5"/>
        <v>0</v>
      </c>
      <c r="E23" s="157"/>
      <c r="F23" s="156">
        <f t="shared" si="6"/>
        <v>0</v>
      </c>
      <c r="G23" s="157"/>
      <c r="H23" s="156">
        <f t="shared" si="7"/>
        <v>0</v>
      </c>
      <c r="I23" s="157"/>
      <c r="J23" s="156">
        <f t="shared" si="8"/>
        <v>0</v>
      </c>
    </row>
    <row r="24" spans="1:10" ht="12" customHeight="1" x14ac:dyDescent="0.3">
      <c r="A24" s="150"/>
      <c r="B24" s="4"/>
      <c r="C24" s="157"/>
      <c r="D24" s="156">
        <f t="shared" si="5"/>
        <v>0</v>
      </c>
      <c r="E24" s="157"/>
      <c r="F24" s="156">
        <f t="shared" si="6"/>
        <v>0</v>
      </c>
      <c r="G24" s="157"/>
      <c r="H24" s="156">
        <f t="shared" si="7"/>
        <v>0</v>
      </c>
      <c r="I24" s="157"/>
      <c r="J24" s="156">
        <f t="shared" si="8"/>
        <v>0</v>
      </c>
    </row>
    <row r="25" spans="1:10" ht="12" customHeight="1" x14ac:dyDescent="0.3">
      <c r="A25" s="150"/>
      <c r="B25" s="4"/>
      <c r="C25" s="157"/>
      <c r="D25" s="156">
        <f t="shared" si="5"/>
        <v>0</v>
      </c>
      <c r="E25" s="157"/>
      <c r="F25" s="156">
        <f t="shared" si="6"/>
        <v>0</v>
      </c>
      <c r="G25" s="157"/>
      <c r="H25" s="156">
        <f t="shared" si="7"/>
        <v>0</v>
      </c>
      <c r="I25" s="157"/>
      <c r="J25" s="156">
        <f t="shared" si="8"/>
        <v>0</v>
      </c>
    </row>
    <row r="26" spans="1:10" ht="12" customHeight="1" x14ac:dyDescent="0.3">
      <c r="A26" s="173"/>
      <c r="B26" s="174"/>
      <c r="C26" s="171">
        <f t="shared" ref="C26:J26" si="9">SUM(C15:C25)</f>
        <v>0</v>
      </c>
      <c r="D26" s="172">
        <f t="shared" si="9"/>
        <v>0</v>
      </c>
      <c r="E26" s="171">
        <f t="shared" si="9"/>
        <v>0</v>
      </c>
      <c r="F26" s="172">
        <f t="shared" si="9"/>
        <v>0</v>
      </c>
      <c r="G26" s="171">
        <f t="shared" si="9"/>
        <v>0</v>
      </c>
      <c r="H26" s="172">
        <f t="shared" si="9"/>
        <v>0</v>
      </c>
      <c r="I26" s="171">
        <f t="shared" si="9"/>
        <v>0</v>
      </c>
      <c r="J26" s="172">
        <f t="shared" si="9"/>
        <v>0</v>
      </c>
    </row>
    <row r="27" spans="1:10" ht="38.25" customHeight="1" x14ac:dyDescent="0.3">
      <c r="A27" s="211" t="s">
        <v>130</v>
      </c>
      <c r="B27" s="215"/>
      <c r="C27" s="166"/>
      <c r="D27" s="167"/>
      <c r="E27" s="168"/>
      <c r="F27" s="139"/>
      <c r="G27" s="169"/>
      <c r="H27" s="139"/>
      <c r="I27" s="164"/>
      <c r="J27" s="133"/>
    </row>
    <row r="28" spans="1:10" ht="13" x14ac:dyDescent="0.3">
      <c r="A28" s="150"/>
      <c r="B28" s="170"/>
      <c r="C28" s="157"/>
      <c r="D28" s="156"/>
      <c r="E28" s="157"/>
      <c r="F28" s="156"/>
      <c r="G28" s="157"/>
      <c r="H28" s="156"/>
      <c r="I28" s="157"/>
      <c r="J28" s="135"/>
    </row>
    <row r="29" spans="1:10" ht="27.75" customHeight="1" x14ac:dyDescent="0.3">
      <c r="A29" s="150"/>
      <c r="B29" s="170"/>
      <c r="C29" s="157"/>
      <c r="D29" s="156"/>
      <c r="E29" s="157"/>
      <c r="F29" s="156"/>
      <c r="G29" s="157"/>
      <c r="H29" s="156"/>
      <c r="I29" s="157"/>
      <c r="J29" s="135"/>
    </row>
    <row r="30" spans="1:10" ht="13" x14ac:dyDescent="0.3">
      <c r="A30" s="150"/>
      <c r="B30" s="170"/>
      <c r="C30" s="157"/>
      <c r="D30" s="156"/>
      <c r="E30" s="157"/>
      <c r="F30" s="156"/>
      <c r="G30" s="157"/>
      <c r="H30" s="156"/>
      <c r="I30" s="157"/>
      <c r="J30" s="135"/>
    </row>
    <row r="31" spans="1:10" ht="13" x14ac:dyDescent="0.3">
      <c r="A31" s="150"/>
      <c r="B31" s="170"/>
      <c r="C31" s="157"/>
      <c r="D31" s="156"/>
      <c r="E31" s="157"/>
      <c r="F31" s="156"/>
      <c r="G31" s="157"/>
      <c r="H31" s="156"/>
      <c r="I31" s="157"/>
      <c r="J31" s="135"/>
    </row>
    <row r="32" spans="1:10" ht="12.75" customHeight="1" x14ac:dyDescent="0.3">
      <c r="A32" s="150"/>
      <c r="B32" s="170"/>
      <c r="C32" s="157"/>
      <c r="D32" s="156"/>
      <c r="E32" s="157"/>
      <c r="F32" s="156"/>
      <c r="G32" s="157"/>
      <c r="H32" s="156"/>
      <c r="I32" s="157"/>
      <c r="J32" s="135"/>
    </row>
    <row r="33" spans="1:10" ht="12.75" customHeight="1" x14ac:dyDescent="0.3">
      <c r="A33" s="173"/>
      <c r="B33" s="174"/>
      <c r="C33" s="175">
        <f>SUM(C28:C32)</f>
        <v>0</v>
      </c>
      <c r="D33" s="176"/>
      <c r="E33" s="175">
        <f>SUM(E28:E32)</f>
        <v>0</v>
      </c>
      <c r="F33" s="176"/>
      <c r="G33" s="175">
        <f>SUM(G28:G32)</f>
        <v>0</v>
      </c>
      <c r="H33" s="176"/>
      <c r="I33" s="175">
        <f>SUM(I28:I32)</f>
        <v>0</v>
      </c>
      <c r="J33" s="177"/>
    </row>
    <row r="34" spans="1:10" ht="27.75" customHeight="1" x14ac:dyDescent="0.3">
      <c r="A34" s="211" t="s">
        <v>211</v>
      </c>
      <c r="B34" s="212"/>
      <c r="C34" s="153"/>
      <c r="D34" s="154"/>
      <c r="E34" s="165"/>
      <c r="F34" s="155"/>
      <c r="G34" s="153"/>
      <c r="H34" s="154"/>
      <c r="I34" s="165"/>
      <c r="J34" s="155"/>
    </row>
    <row r="35" spans="1:10" ht="12.75" customHeight="1" x14ac:dyDescent="0.3">
      <c r="A35" s="150"/>
      <c r="B35" s="161"/>
      <c r="C35" s="157"/>
      <c r="D35" s="5">
        <f t="shared" ref="D35:D41" si="10">ROUND(IF($B35=0,0,C35/$B35/12*(12+1-Monat)),0)</f>
        <v>0</v>
      </c>
      <c r="E35" s="134"/>
      <c r="F35" s="156">
        <f>IF(B35=1,C35-D35,IF(D35&gt;=C35,0,ROUND(IF(B35=0,0,IF(AND(C35=0,E35=0),0,(C35+E35)/B35)),0)))</f>
        <v>0</v>
      </c>
      <c r="H35" s="5">
        <f>IF(B35=2,C35-D35-F35,IF(D35+F35&gt;=C35,0,IF(B35=0,0,ROUND(IF(AND($C35=0,$E35=0,$G35=0),0,($C35+$E35+$G35)/$B35),0))))</f>
        <v>0</v>
      </c>
      <c r="I35" s="134"/>
      <c r="J35" s="152">
        <f t="shared" ref="J35:J41" si="11">IF(D35+F35+H35&gt;=C35,0,IF(B35=0,0,ROUND(IF(AND($C35=0,$E35=0,$G35=0,$I35=0),0,IF(AND(B35=3,Monat&gt;=1),+$C35/$B35-$D35,($C35+$E35+$G35+$I35)/$B35)),0)))</f>
        <v>0</v>
      </c>
    </row>
    <row r="36" spans="1:10" ht="12.75" customHeight="1" x14ac:dyDescent="0.3">
      <c r="A36" s="150"/>
      <c r="B36" s="161"/>
      <c r="C36" s="157"/>
      <c r="D36" s="5">
        <f t="shared" si="10"/>
        <v>0</v>
      </c>
      <c r="E36" s="134"/>
      <c r="F36" s="156">
        <f>IF(B36=1,C36-D36,IF(D36&gt;=C36,0,ROUND(IF(B36=0,0,IF(AND(C36=0,E36=0),0,(C36+E36)/B36)),0)))</f>
        <v>0</v>
      </c>
      <c r="H36" s="5">
        <f t="shared" ref="H36:H41" si="12">IF(D36+F36&gt;=C36,0,IF(B36=0,0,ROUND(IF(AND($C36=0,$E36=0,$G36=0),0,($C36+$E36+$G36)/$B36),0)))</f>
        <v>0</v>
      </c>
      <c r="I36" s="134"/>
      <c r="J36" s="152">
        <f t="shared" si="11"/>
        <v>0</v>
      </c>
    </row>
    <row r="37" spans="1:10" ht="27.75" customHeight="1" x14ac:dyDescent="0.3">
      <c r="A37" s="150"/>
      <c r="B37" s="161"/>
      <c r="C37" s="157"/>
      <c r="D37" s="5">
        <f t="shared" si="10"/>
        <v>0</v>
      </c>
      <c r="E37" s="134"/>
      <c r="F37" s="156">
        <f t="shared" ref="F37:F41" si="13">IF(B37=1,C37-D37,IF(D37&gt;=C37,0,ROUND(IF(B37=0,0,IF(AND(C37=0,E37=0),0,(C37+E37)/B37)),0)))</f>
        <v>0</v>
      </c>
      <c r="H37" s="5">
        <f t="shared" si="12"/>
        <v>0</v>
      </c>
      <c r="I37" s="134"/>
      <c r="J37" s="152">
        <f t="shared" si="11"/>
        <v>0</v>
      </c>
    </row>
    <row r="38" spans="1:10" ht="13" x14ac:dyDescent="0.3">
      <c r="A38" s="150"/>
      <c r="B38" s="161"/>
      <c r="C38" s="157"/>
      <c r="D38" s="5">
        <f t="shared" si="10"/>
        <v>0</v>
      </c>
      <c r="E38" s="134"/>
      <c r="F38" s="156">
        <f t="shared" si="13"/>
        <v>0</v>
      </c>
      <c r="H38" s="5">
        <f t="shared" si="12"/>
        <v>0</v>
      </c>
      <c r="I38" s="134"/>
      <c r="J38" s="152">
        <f t="shared" si="11"/>
        <v>0</v>
      </c>
    </row>
    <row r="39" spans="1:10" ht="13" x14ac:dyDescent="0.3">
      <c r="A39" s="150"/>
      <c r="B39" s="161"/>
      <c r="C39" s="157"/>
      <c r="D39" s="5">
        <f t="shared" si="10"/>
        <v>0</v>
      </c>
      <c r="E39" s="134"/>
      <c r="F39" s="156">
        <f t="shared" si="13"/>
        <v>0</v>
      </c>
      <c r="H39" s="5">
        <f t="shared" si="12"/>
        <v>0</v>
      </c>
      <c r="I39" s="134"/>
      <c r="J39" s="152">
        <f t="shared" si="11"/>
        <v>0</v>
      </c>
    </row>
    <row r="40" spans="1:10" ht="12" customHeight="1" x14ac:dyDescent="0.3">
      <c r="A40" s="150"/>
      <c r="B40" s="161"/>
      <c r="C40" s="157"/>
      <c r="D40" s="5">
        <f t="shared" si="10"/>
        <v>0</v>
      </c>
      <c r="E40" s="134"/>
      <c r="F40" s="156">
        <f t="shared" si="13"/>
        <v>0</v>
      </c>
      <c r="H40" s="5">
        <f t="shared" si="12"/>
        <v>0</v>
      </c>
      <c r="I40" s="134"/>
      <c r="J40" s="152">
        <f t="shared" si="11"/>
        <v>0</v>
      </c>
    </row>
    <row r="41" spans="1:10" ht="13" x14ac:dyDescent="0.3">
      <c r="A41" s="150"/>
      <c r="B41" s="161"/>
      <c r="C41" s="157"/>
      <c r="D41" s="5">
        <f t="shared" si="10"/>
        <v>0</v>
      </c>
      <c r="E41" s="134"/>
      <c r="F41" s="156">
        <f t="shared" si="13"/>
        <v>0</v>
      </c>
      <c r="H41" s="5">
        <f t="shared" si="12"/>
        <v>0</v>
      </c>
      <c r="I41" s="134"/>
      <c r="J41" s="152">
        <f t="shared" si="11"/>
        <v>0</v>
      </c>
    </row>
    <row r="42" spans="1:10" ht="13" x14ac:dyDescent="0.3">
      <c r="A42" s="162"/>
      <c r="B42" s="163"/>
      <c r="C42" s="2">
        <f t="shared" ref="C42:J42" si="14">SUM(C35:C41)</f>
        <v>0</v>
      </c>
      <c r="D42" s="2">
        <f t="shared" si="14"/>
        <v>0</v>
      </c>
      <c r="E42" s="158">
        <f t="shared" si="14"/>
        <v>0</v>
      </c>
      <c r="F42" s="159">
        <f t="shared" si="14"/>
        <v>0</v>
      </c>
      <c r="G42" s="2">
        <f t="shared" si="14"/>
        <v>0</v>
      </c>
      <c r="H42" s="2">
        <f t="shared" si="14"/>
        <v>0</v>
      </c>
      <c r="I42" s="158">
        <f t="shared" si="14"/>
        <v>0</v>
      </c>
      <c r="J42" s="159">
        <f t="shared" si="14"/>
        <v>0</v>
      </c>
    </row>
    <row r="43" spans="1:10" ht="13" x14ac:dyDescent="0.3">
      <c r="A43" s="182" t="s">
        <v>33</v>
      </c>
      <c r="B43" s="178"/>
      <c r="C43" s="179">
        <f t="shared" ref="C43:J43" si="15">+C13+C42+C26</f>
        <v>0</v>
      </c>
      <c r="D43" s="180">
        <f t="shared" si="15"/>
        <v>0</v>
      </c>
      <c r="E43" s="181">
        <f t="shared" si="15"/>
        <v>0</v>
      </c>
      <c r="F43" s="181">
        <f t="shared" si="15"/>
        <v>0</v>
      </c>
      <c r="G43" s="179">
        <f t="shared" si="15"/>
        <v>0</v>
      </c>
      <c r="H43" s="180">
        <f t="shared" si="15"/>
        <v>0</v>
      </c>
      <c r="I43" s="179">
        <f t="shared" si="15"/>
        <v>0</v>
      </c>
      <c r="J43" s="180">
        <f t="shared" si="15"/>
        <v>0</v>
      </c>
    </row>
    <row r="44" spans="1:10" ht="13" thickBot="1" x14ac:dyDescent="0.3">
      <c r="A44" s="213" t="s">
        <v>214</v>
      </c>
      <c r="B44" s="214"/>
      <c r="C44" s="183"/>
      <c r="D44" s="184">
        <f>ROUND((+D13+D42+gwgeins)/(12+1-Monat),0)</f>
        <v>0</v>
      </c>
      <c r="E44" s="185"/>
      <c r="F44" s="184">
        <f>ROUND((F13+F42+F26)/12,0)</f>
        <v>0</v>
      </c>
      <c r="G44" s="183"/>
      <c r="H44" s="184">
        <f>ROUND((H13+H42+H26)/12,0)</f>
        <v>0</v>
      </c>
      <c r="I44" s="183"/>
      <c r="J44" s="184">
        <f>ROUND((J13+J42+J26)/12,0)</f>
        <v>0</v>
      </c>
    </row>
    <row r="45" spans="1:10" ht="13" thickTop="1" x14ac:dyDescent="0.25"/>
    <row r="48" spans="1:10" ht="27.75" customHeight="1" x14ac:dyDescent="0.25"/>
    <row r="49" spans="1:11" ht="27.75" customHeight="1" x14ac:dyDescent="0.3">
      <c r="K49" s="23"/>
    </row>
    <row r="50" spans="1:11" ht="13" x14ac:dyDescent="0.3">
      <c r="K50" s="23"/>
    </row>
    <row r="51" spans="1:11" ht="13" x14ac:dyDescent="0.3">
      <c r="K51" s="23"/>
    </row>
    <row r="53" spans="1:11" x14ac:dyDescent="0.25">
      <c r="A53" s="1"/>
      <c r="B53" s="4"/>
      <c r="C53" s="66"/>
      <c r="D53" s="10"/>
      <c r="E53" s="66"/>
      <c r="F53" s="10"/>
      <c r="G53" s="66"/>
      <c r="H53" s="10"/>
      <c r="I53" s="66"/>
      <c r="J53" s="10"/>
    </row>
    <row r="54" spans="1:11" x14ac:dyDescent="0.25">
      <c r="A54" s="1"/>
      <c r="B54" s="4"/>
      <c r="C54" s="66"/>
      <c r="D54" s="10"/>
      <c r="E54" s="66"/>
      <c r="F54" s="10"/>
      <c r="G54" s="66"/>
      <c r="H54" s="10"/>
      <c r="I54" s="66"/>
      <c r="J54" s="10"/>
    </row>
    <row r="55" spans="1:11" x14ac:dyDescent="0.25">
      <c r="A55" s="1"/>
      <c r="B55" s="4"/>
      <c r="D55" s="10"/>
      <c r="F55" s="10"/>
      <c r="H55" s="10"/>
      <c r="J55" s="10"/>
    </row>
    <row r="56" spans="1:11" x14ac:dyDescent="0.25">
      <c r="A56" s="1"/>
      <c r="B56" s="4"/>
      <c r="C56" s="66"/>
      <c r="D56" s="10"/>
      <c r="E56" s="66"/>
      <c r="F56" s="10"/>
      <c r="G56" s="66"/>
      <c r="H56" s="10"/>
      <c r="I56" s="66"/>
      <c r="J56" s="10"/>
    </row>
    <row r="57" spans="1:11" x14ac:dyDescent="0.25">
      <c r="A57" s="1"/>
    </row>
    <row r="59" spans="1:11" x14ac:dyDescent="0.25">
      <c r="C59" s="10"/>
      <c r="D59" s="10"/>
      <c r="E59" s="10"/>
      <c r="F59" s="10"/>
      <c r="G59" s="10"/>
      <c r="H59" s="10"/>
      <c r="I59" s="10"/>
      <c r="J59" s="10"/>
    </row>
    <row r="60" spans="1:11" x14ac:dyDescent="0.25">
      <c r="C60" s="10"/>
      <c r="D60" s="10"/>
      <c r="E60" s="10"/>
      <c r="F60" s="10"/>
      <c r="G60" s="10"/>
      <c r="H60" s="10"/>
      <c r="I60" s="10"/>
      <c r="J60" s="10"/>
    </row>
    <row r="61" spans="1:11" x14ac:dyDescent="0.25">
      <c r="C61" s="10"/>
      <c r="D61" s="10"/>
      <c r="E61" s="10"/>
      <c r="F61" s="10"/>
      <c r="G61" s="10"/>
      <c r="H61" s="10"/>
      <c r="I61" s="10"/>
      <c r="J61" s="10"/>
    </row>
    <row r="62" spans="1:11" x14ac:dyDescent="0.25">
      <c r="C62" s="10"/>
      <c r="D62" s="10"/>
      <c r="E62" s="10"/>
      <c r="F62" s="10"/>
      <c r="G62" s="10"/>
      <c r="H62" s="10"/>
      <c r="I62" s="10"/>
      <c r="J62" s="10"/>
    </row>
    <row r="63" spans="1:11" x14ac:dyDescent="0.25">
      <c r="C63" s="10"/>
      <c r="D63" s="10"/>
      <c r="E63" s="10"/>
      <c r="F63" s="10"/>
      <c r="G63" s="10"/>
      <c r="H63" s="10"/>
      <c r="I63" s="10"/>
      <c r="J63" s="10"/>
    </row>
    <row r="64" spans="1:11" x14ac:dyDescent="0.25">
      <c r="C64" s="10"/>
      <c r="D64" s="10"/>
      <c r="E64" s="10"/>
      <c r="F64" s="10"/>
      <c r="G64" s="10"/>
      <c r="H64" s="10"/>
      <c r="I64" s="10"/>
      <c r="J64" s="10"/>
    </row>
    <row r="65" spans="3:10" x14ac:dyDescent="0.25">
      <c r="C65" s="10"/>
      <c r="D65" s="10"/>
      <c r="E65" s="10"/>
      <c r="F65" s="10"/>
      <c r="G65" s="10"/>
      <c r="H65" s="10"/>
      <c r="I65" s="10"/>
      <c r="J65" s="10"/>
    </row>
    <row r="66" spans="3:10" x14ac:dyDescent="0.25">
      <c r="C66" s="10"/>
      <c r="D66" s="10"/>
      <c r="E66" s="10"/>
      <c r="F66" s="10"/>
      <c r="G66" s="10"/>
      <c r="H66" s="10"/>
      <c r="I66" s="10"/>
      <c r="J66" s="10"/>
    </row>
    <row r="67" spans="3:10" x14ac:dyDescent="0.25">
      <c r="C67" s="10"/>
      <c r="D67" s="10"/>
      <c r="E67" s="10"/>
      <c r="F67" s="10"/>
      <c r="G67" s="10"/>
      <c r="H67" s="10"/>
      <c r="I67" s="10"/>
      <c r="J67" s="10"/>
    </row>
    <row r="68" spans="3:10" x14ac:dyDescent="0.25">
      <c r="C68" s="10"/>
      <c r="D68" s="10"/>
      <c r="E68" s="10"/>
      <c r="F68" s="10"/>
      <c r="G68" s="10"/>
      <c r="H68" s="10"/>
      <c r="I68" s="10"/>
      <c r="J68" s="10"/>
    </row>
    <row r="69" spans="3:10" x14ac:dyDescent="0.25">
      <c r="C69" s="10"/>
      <c r="D69" s="10"/>
      <c r="E69" s="10"/>
      <c r="F69" s="10"/>
      <c r="G69" s="10"/>
      <c r="H69" s="10"/>
      <c r="I69" s="10"/>
      <c r="J69" s="10"/>
    </row>
    <row r="70" spans="3:10" x14ac:dyDescent="0.25">
      <c r="C70" s="10"/>
      <c r="D70" s="10"/>
      <c r="E70" s="10"/>
      <c r="F70" s="10"/>
      <c r="G70" s="10"/>
      <c r="H70" s="10"/>
      <c r="I70" s="10"/>
      <c r="J70" s="10"/>
    </row>
    <row r="71" spans="3:10" x14ac:dyDescent="0.25">
      <c r="C71" s="10"/>
      <c r="D71" s="10"/>
      <c r="E71" s="10"/>
      <c r="F71" s="10"/>
      <c r="G71" s="10"/>
      <c r="H71" s="10"/>
      <c r="I71" s="10"/>
      <c r="J71" s="10"/>
    </row>
    <row r="72" spans="3:10" x14ac:dyDescent="0.25">
      <c r="C72" s="10"/>
      <c r="D72" s="10"/>
      <c r="E72" s="10"/>
      <c r="F72" s="10"/>
      <c r="G72" s="10"/>
      <c r="H72" s="10"/>
      <c r="I72" s="10"/>
      <c r="J72" s="10"/>
    </row>
    <row r="73" spans="3:10" x14ac:dyDescent="0.25">
      <c r="C73" s="10"/>
      <c r="D73" s="10"/>
      <c r="E73" s="10"/>
      <c r="F73" s="10"/>
      <c r="G73" s="10"/>
      <c r="H73" s="10"/>
      <c r="I73" s="10"/>
      <c r="J73" s="10"/>
    </row>
    <row r="74" spans="3:10" x14ac:dyDescent="0.25">
      <c r="C74" s="10"/>
      <c r="D74" s="10"/>
      <c r="E74" s="10"/>
      <c r="F74" s="10"/>
      <c r="G74" s="10"/>
      <c r="H74" s="10"/>
      <c r="I74" s="10"/>
      <c r="J74" s="10"/>
    </row>
  </sheetData>
  <sheetProtection algorithmName="SHA-512" hashValue="Tqnyhz1e++TxfRqaxIlHd38TnMRdq4jeTIQvp7bPBboeCM+ilqdAFkS588pmiHP9Mwn6piyPlkLIQRfx9w1Zqw==" saltValue="yQ9Uo8EMGbU37rQzhQ6nPg==" spinCount="100000" sheet="1" formatColumns="0"/>
  <mergeCells count="11">
    <mergeCell ref="G1:H1"/>
    <mergeCell ref="I1:J1"/>
    <mergeCell ref="A1:A2"/>
    <mergeCell ref="B1:B2"/>
    <mergeCell ref="C1:D1"/>
    <mergeCell ref="A34:B34"/>
    <mergeCell ref="A44:B44"/>
    <mergeCell ref="A14:B14"/>
    <mergeCell ref="A27:B27"/>
    <mergeCell ref="E1:F1"/>
    <mergeCell ref="A3:B3"/>
  </mergeCells>
  <conditionalFormatting sqref="B4:B12">
    <cfRule type="expression" dxfId="7" priority="7">
      <formula>B4&gt;0</formula>
    </cfRule>
    <cfRule type="expression" dxfId="6" priority="8">
      <formula>(+C4+E4+G4+I4)&gt;0</formula>
    </cfRule>
  </conditionalFormatting>
  <conditionalFormatting sqref="B35:B41">
    <cfRule type="expression" dxfId="5" priority="1">
      <formula>B35&gt;0</formula>
    </cfRule>
    <cfRule type="expression" dxfId="4" priority="2">
      <formula>(+C35+E35+G35+I35)&gt;0</formula>
    </cfRule>
  </conditionalFormatting>
  <conditionalFormatting sqref="D15:D25">
    <cfRule type="expression" dxfId="3" priority="14">
      <formula>C15&gt;1000</formula>
    </cfRule>
  </conditionalFormatting>
  <conditionalFormatting sqref="F15:F25">
    <cfRule type="expression" dxfId="2" priority="13">
      <formula>E15&gt;800</formula>
    </cfRule>
  </conditionalFormatting>
  <conditionalFormatting sqref="H15:H25">
    <cfRule type="expression" dxfId="1" priority="12">
      <formula>G15&gt;800</formula>
    </cfRule>
  </conditionalFormatting>
  <conditionalFormatting sqref="J15:J25">
    <cfRule type="expression" dxfId="0" priority="11">
      <formula>I15&gt;800</formula>
    </cfRule>
  </conditionalFormatting>
  <dataValidations count="1">
    <dataValidation type="whole" allowBlank="1" showInputMessage="1" showErrorMessage="1" error="Bitte tragen Sie eine zulässige Nutzungsdauer ein - sie muss mindestens 3 Jahre betragen" sqref="B4:B12" xr:uid="{C414D936-3A2C-4B07-8297-429151B38173}">
      <formula1>3</formula1>
      <formula2>50</formula2>
    </dataValidation>
  </dataValidations>
  <hyperlinks>
    <hyperlink ref="B1:B2" r:id="rId1" display="betriebs-gewöhnliche Nutzungsdauer" xr:uid="{02AAC1EE-6BA5-4A5D-87B0-554C15B2A94F}"/>
  </hyperlinks>
  <pageMargins left="0.70866141732283472" right="0.70866141732283472" top="1.3779527559055118" bottom="0.78740157480314965" header="0.31496062992125984" footer="0.31496062992125984"/>
  <pageSetup paperSize="9" scale="59" orientation="landscape" r:id="rId2"/>
  <headerFooter>
    <oddHeader>&amp;L&amp;G&amp;R&amp;"Arial,Fett"&amp;12IHK Köln - das Finanztool&amp;"Arial,Standard"&amp;10
&amp;A</oddHeader>
    <oddFooter xml:space="preserve">&amp;L&amp;8&amp;Z&amp;F\&amp;A\&amp;D\&amp;T&amp;RRelease 3.11
</oddFooter>
  </headerFooter>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CM754"/>
  <sheetViews>
    <sheetView zoomScaleNormal="100" zoomScaleSheetLayoutView="70" workbookViewId="0">
      <pane xSplit="5" ySplit="2" topLeftCell="F3" activePane="bottomRight" state="frozen"/>
      <selection pane="topRight" activeCell="G1" sqref="G1"/>
      <selection pane="bottomLeft" activeCell="A3" sqref="A3"/>
      <selection pane="bottomRight" activeCell="A4" sqref="A4"/>
    </sheetView>
  </sheetViews>
  <sheetFormatPr baseColWidth="10" defaultRowHeight="12.5" x14ac:dyDescent="0.25"/>
  <cols>
    <col min="1" max="1" width="52.7265625" customWidth="1"/>
    <col min="2" max="3" width="8.81640625" customWidth="1"/>
    <col min="4" max="5" width="8.54296875" customWidth="1"/>
    <col min="6" max="57" width="10.54296875" customWidth="1"/>
    <col min="259" max="259" width="45.7265625" customWidth="1"/>
    <col min="260" max="260" width="0" hidden="1" customWidth="1"/>
    <col min="261" max="261" width="8.1796875" customWidth="1"/>
    <col min="262" max="313" width="9" customWidth="1"/>
    <col min="515" max="515" width="45.7265625" customWidth="1"/>
    <col min="516" max="516" width="0" hidden="1" customWidth="1"/>
    <col min="517" max="517" width="8.1796875" customWidth="1"/>
    <col min="518" max="569" width="9" customWidth="1"/>
    <col min="771" max="771" width="45.7265625" customWidth="1"/>
    <col min="772" max="772" width="0" hidden="1" customWidth="1"/>
    <col min="773" max="773" width="8.1796875" customWidth="1"/>
    <col min="774" max="825" width="9" customWidth="1"/>
    <col min="1027" max="1027" width="45.7265625" customWidth="1"/>
    <col min="1028" max="1028" width="0" hidden="1" customWidth="1"/>
    <col min="1029" max="1029" width="8.1796875" customWidth="1"/>
    <col min="1030" max="1081" width="9" customWidth="1"/>
    <col min="1283" max="1283" width="45.7265625" customWidth="1"/>
    <col min="1284" max="1284" width="0" hidden="1" customWidth="1"/>
    <col min="1285" max="1285" width="8.1796875" customWidth="1"/>
    <col min="1286" max="1337" width="9" customWidth="1"/>
    <col min="1539" max="1539" width="45.7265625" customWidth="1"/>
    <col min="1540" max="1540" width="0" hidden="1" customWidth="1"/>
    <col min="1541" max="1541" width="8.1796875" customWidth="1"/>
    <col min="1542" max="1593" width="9" customWidth="1"/>
    <col min="1795" max="1795" width="45.7265625" customWidth="1"/>
    <col min="1796" max="1796" width="0" hidden="1" customWidth="1"/>
    <col min="1797" max="1797" width="8.1796875" customWidth="1"/>
    <col min="1798" max="1849" width="9" customWidth="1"/>
    <col min="2051" max="2051" width="45.7265625" customWidth="1"/>
    <col min="2052" max="2052" width="0" hidden="1" customWidth="1"/>
    <col min="2053" max="2053" width="8.1796875" customWidth="1"/>
    <col min="2054" max="2105" width="9" customWidth="1"/>
    <col min="2307" max="2307" width="45.7265625" customWidth="1"/>
    <col min="2308" max="2308" width="0" hidden="1" customWidth="1"/>
    <col min="2309" max="2309" width="8.1796875" customWidth="1"/>
    <col min="2310" max="2361" width="9" customWidth="1"/>
    <col min="2563" max="2563" width="45.7265625" customWidth="1"/>
    <col min="2564" max="2564" width="0" hidden="1" customWidth="1"/>
    <col min="2565" max="2565" width="8.1796875" customWidth="1"/>
    <col min="2566" max="2617" width="9" customWidth="1"/>
    <col min="2819" max="2819" width="45.7265625" customWidth="1"/>
    <col min="2820" max="2820" width="0" hidden="1" customWidth="1"/>
    <col min="2821" max="2821" width="8.1796875" customWidth="1"/>
    <col min="2822" max="2873" width="9" customWidth="1"/>
    <col min="3075" max="3075" width="45.7265625" customWidth="1"/>
    <col min="3076" max="3076" width="0" hidden="1" customWidth="1"/>
    <col min="3077" max="3077" width="8.1796875" customWidth="1"/>
    <col min="3078" max="3129" width="9" customWidth="1"/>
    <col min="3331" max="3331" width="45.7265625" customWidth="1"/>
    <col min="3332" max="3332" width="0" hidden="1" customWidth="1"/>
    <col min="3333" max="3333" width="8.1796875" customWidth="1"/>
    <col min="3334" max="3385" width="9" customWidth="1"/>
    <col min="3587" max="3587" width="45.7265625" customWidth="1"/>
    <col min="3588" max="3588" width="0" hidden="1" customWidth="1"/>
    <col min="3589" max="3589" width="8.1796875" customWidth="1"/>
    <col min="3590" max="3641" width="9" customWidth="1"/>
    <col min="3843" max="3843" width="45.7265625" customWidth="1"/>
    <col min="3844" max="3844" width="0" hidden="1" customWidth="1"/>
    <col min="3845" max="3845" width="8.1796875" customWidth="1"/>
    <col min="3846" max="3897" width="9" customWidth="1"/>
    <col min="4099" max="4099" width="45.7265625" customWidth="1"/>
    <col min="4100" max="4100" width="0" hidden="1" customWidth="1"/>
    <col min="4101" max="4101" width="8.1796875" customWidth="1"/>
    <col min="4102" max="4153" width="9" customWidth="1"/>
    <col min="4355" max="4355" width="45.7265625" customWidth="1"/>
    <col min="4356" max="4356" width="0" hidden="1" customWidth="1"/>
    <col min="4357" max="4357" width="8.1796875" customWidth="1"/>
    <col min="4358" max="4409" width="9" customWidth="1"/>
    <col min="4611" max="4611" width="45.7265625" customWidth="1"/>
    <col min="4612" max="4612" width="0" hidden="1" customWidth="1"/>
    <col min="4613" max="4613" width="8.1796875" customWidth="1"/>
    <col min="4614" max="4665" width="9" customWidth="1"/>
    <col min="4867" max="4867" width="45.7265625" customWidth="1"/>
    <col min="4868" max="4868" width="0" hidden="1" customWidth="1"/>
    <col min="4869" max="4869" width="8.1796875" customWidth="1"/>
    <col min="4870" max="4921" width="9" customWidth="1"/>
    <col min="5123" max="5123" width="45.7265625" customWidth="1"/>
    <col min="5124" max="5124" width="0" hidden="1" customWidth="1"/>
    <col min="5125" max="5125" width="8.1796875" customWidth="1"/>
    <col min="5126" max="5177" width="9" customWidth="1"/>
    <col min="5379" max="5379" width="45.7265625" customWidth="1"/>
    <col min="5380" max="5380" width="0" hidden="1" customWidth="1"/>
    <col min="5381" max="5381" width="8.1796875" customWidth="1"/>
    <col min="5382" max="5433" width="9" customWidth="1"/>
    <col min="5635" max="5635" width="45.7265625" customWidth="1"/>
    <col min="5636" max="5636" width="0" hidden="1" customWidth="1"/>
    <col min="5637" max="5637" width="8.1796875" customWidth="1"/>
    <col min="5638" max="5689" width="9" customWidth="1"/>
    <col min="5891" max="5891" width="45.7265625" customWidth="1"/>
    <col min="5892" max="5892" width="0" hidden="1" customWidth="1"/>
    <col min="5893" max="5893" width="8.1796875" customWidth="1"/>
    <col min="5894" max="5945" width="9" customWidth="1"/>
    <col min="6147" max="6147" width="45.7265625" customWidth="1"/>
    <col min="6148" max="6148" width="0" hidden="1" customWidth="1"/>
    <col min="6149" max="6149" width="8.1796875" customWidth="1"/>
    <col min="6150" max="6201" width="9" customWidth="1"/>
    <col min="6403" max="6403" width="45.7265625" customWidth="1"/>
    <col min="6404" max="6404" width="0" hidden="1" customWidth="1"/>
    <col min="6405" max="6405" width="8.1796875" customWidth="1"/>
    <col min="6406" max="6457" width="9" customWidth="1"/>
    <col min="6659" max="6659" width="45.7265625" customWidth="1"/>
    <col min="6660" max="6660" width="0" hidden="1" customWidth="1"/>
    <col min="6661" max="6661" width="8.1796875" customWidth="1"/>
    <col min="6662" max="6713" width="9" customWidth="1"/>
    <col min="6915" max="6915" width="45.7265625" customWidth="1"/>
    <col min="6916" max="6916" width="0" hidden="1" customWidth="1"/>
    <col min="6917" max="6917" width="8.1796875" customWidth="1"/>
    <col min="6918" max="6969" width="9" customWidth="1"/>
    <col min="7171" max="7171" width="45.7265625" customWidth="1"/>
    <col min="7172" max="7172" width="0" hidden="1" customWidth="1"/>
    <col min="7173" max="7173" width="8.1796875" customWidth="1"/>
    <col min="7174" max="7225" width="9" customWidth="1"/>
    <col min="7427" max="7427" width="45.7265625" customWidth="1"/>
    <col min="7428" max="7428" width="0" hidden="1" customWidth="1"/>
    <col min="7429" max="7429" width="8.1796875" customWidth="1"/>
    <col min="7430" max="7481" width="9" customWidth="1"/>
    <col min="7683" max="7683" width="45.7265625" customWidth="1"/>
    <col min="7684" max="7684" width="0" hidden="1" customWidth="1"/>
    <col min="7685" max="7685" width="8.1796875" customWidth="1"/>
    <col min="7686" max="7737" width="9" customWidth="1"/>
    <col min="7939" max="7939" width="45.7265625" customWidth="1"/>
    <col min="7940" max="7940" width="0" hidden="1" customWidth="1"/>
    <col min="7941" max="7941" width="8.1796875" customWidth="1"/>
    <col min="7942" max="7993" width="9" customWidth="1"/>
    <col min="8195" max="8195" width="45.7265625" customWidth="1"/>
    <col min="8196" max="8196" width="0" hidden="1" customWidth="1"/>
    <col min="8197" max="8197" width="8.1796875" customWidth="1"/>
    <col min="8198" max="8249" width="9" customWidth="1"/>
    <col min="8451" max="8451" width="45.7265625" customWidth="1"/>
    <col min="8452" max="8452" width="0" hidden="1" customWidth="1"/>
    <col min="8453" max="8453" width="8.1796875" customWidth="1"/>
    <col min="8454" max="8505" width="9" customWidth="1"/>
    <col min="8707" max="8707" width="45.7265625" customWidth="1"/>
    <col min="8708" max="8708" width="0" hidden="1" customWidth="1"/>
    <col min="8709" max="8709" width="8.1796875" customWidth="1"/>
    <col min="8710" max="8761" width="9" customWidth="1"/>
    <col min="8963" max="8963" width="45.7265625" customWidth="1"/>
    <col min="8964" max="8964" width="0" hidden="1" customWidth="1"/>
    <col min="8965" max="8965" width="8.1796875" customWidth="1"/>
    <col min="8966" max="9017" width="9" customWidth="1"/>
    <col min="9219" max="9219" width="45.7265625" customWidth="1"/>
    <col min="9220" max="9220" width="0" hidden="1" customWidth="1"/>
    <col min="9221" max="9221" width="8.1796875" customWidth="1"/>
    <col min="9222" max="9273" width="9" customWidth="1"/>
    <col min="9475" max="9475" width="45.7265625" customWidth="1"/>
    <col min="9476" max="9476" width="0" hidden="1" customWidth="1"/>
    <col min="9477" max="9477" width="8.1796875" customWidth="1"/>
    <col min="9478" max="9529" width="9" customWidth="1"/>
    <col min="9731" max="9731" width="45.7265625" customWidth="1"/>
    <col min="9732" max="9732" width="0" hidden="1" customWidth="1"/>
    <col min="9733" max="9733" width="8.1796875" customWidth="1"/>
    <col min="9734" max="9785" width="9" customWidth="1"/>
    <col min="9987" max="9987" width="45.7265625" customWidth="1"/>
    <col min="9988" max="9988" width="0" hidden="1" customWidth="1"/>
    <col min="9989" max="9989" width="8.1796875" customWidth="1"/>
    <col min="9990" max="10041" width="9" customWidth="1"/>
    <col min="10243" max="10243" width="45.7265625" customWidth="1"/>
    <col min="10244" max="10244" width="0" hidden="1" customWidth="1"/>
    <col min="10245" max="10245" width="8.1796875" customWidth="1"/>
    <col min="10246" max="10297" width="9" customWidth="1"/>
    <col min="10499" max="10499" width="45.7265625" customWidth="1"/>
    <col min="10500" max="10500" width="0" hidden="1" customWidth="1"/>
    <col min="10501" max="10501" width="8.1796875" customWidth="1"/>
    <col min="10502" max="10553" width="9" customWidth="1"/>
    <col min="10755" max="10755" width="45.7265625" customWidth="1"/>
    <col min="10756" max="10756" width="0" hidden="1" customWidth="1"/>
    <col min="10757" max="10757" width="8.1796875" customWidth="1"/>
    <col min="10758" max="10809" width="9" customWidth="1"/>
    <col min="11011" max="11011" width="45.7265625" customWidth="1"/>
    <col min="11012" max="11012" width="0" hidden="1" customWidth="1"/>
    <col min="11013" max="11013" width="8.1796875" customWidth="1"/>
    <col min="11014" max="11065" width="9" customWidth="1"/>
    <col min="11267" max="11267" width="45.7265625" customWidth="1"/>
    <col min="11268" max="11268" width="0" hidden="1" customWidth="1"/>
    <col min="11269" max="11269" width="8.1796875" customWidth="1"/>
    <col min="11270" max="11321" width="9" customWidth="1"/>
    <col min="11523" max="11523" width="45.7265625" customWidth="1"/>
    <col min="11524" max="11524" width="0" hidden="1" customWidth="1"/>
    <col min="11525" max="11525" width="8.1796875" customWidth="1"/>
    <col min="11526" max="11577" width="9" customWidth="1"/>
    <col min="11779" max="11779" width="45.7265625" customWidth="1"/>
    <col min="11780" max="11780" width="0" hidden="1" customWidth="1"/>
    <col min="11781" max="11781" width="8.1796875" customWidth="1"/>
    <col min="11782" max="11833" width="9" customWidth="1"/>
    <col min="12035" max="12035" width="45.7265625" customWidth="1"/>
    <col min="12036" max="12036" width="0" hidden="1" customWidth="1"/>
    <col min="12037" max="12037" width="8.1796875" customWidth="1"/>
    <col min="12038" max="12089" width="9" customWidth="1"/>
    <col min="12291" max="12291" width="45.7265625" customWidth="1"/>
    <col min="12292" max="12292" width="0" hidden="1" customWidth="1"/>
    <col min="12293" max="12293" width="8.1796875" customWidth="1"/>
    <col min="12294" max="12345" width="9" customWidth="1"/>
    <col min="12547" max="12547" width="45.7265625" customWidth="1"/>
    <col min="12548" max="12548" width="0" hidden="1" customWidth="1"/>
    <col min="12549" max="12549" width="8.1796875" customWidth="1"/>
    <col min="12550" max="12601" width="9" customWidth="1"/>
    <col min="12803" max="12803" width="45.7265625" customWidth="1"/>
    <col min="12804" max="12804" width="0" hidden="1" customWidth="1"/>
    <col min="12805" max="12805" width="8.1796875" customWidth="1"/>
    <col min="12806" max="12857" width="9" customWidth="1"/>
    <col min="13059" max="13059" width="45.7265625" customWidth="1"/>
    <col min="13060" max="13060" width="0" hidden="1" customWidth="1"/>
    <col min="13061" max="13061" width="8.1796875" customWidth="1"/>
    <col min="13062" max="13113" width="9" customWidth="1"/>
    <col min="13315" max="13315" width="45.7265625" customWidth="1"/>
    <col min="13316" max="13316" width="0" hidden="1" customWidth="1"/>
    <col min="13317" max="13317" width="8.1796875" customWidth="1"/>
    <col min="13318" max="13369" width="9" customWidth="1"/>
    <col min="13571" max="13571" width="45.7265625" customWidth="1"/>
    <col min="13572" max="13572" width="0" hidden="1" customWidth="1"/>
    <col min="13573" max="13573" width="8.1796875" customWidth="1"/>
    <col min="13574" max="13625" width="9" customWidth="1"/>
    <col min="13827" max="13827" width="45.7265625" customWidth="1"/>
    <col min="13828" max="13828" width="0" hidden="1" customWidth="1"/>
    <col min="13829" max="13829" width="8.1796875" customWidth="1"/>
    <col min="13830" max="13881" width="9" customWidth="1"/>
    <col min="14083" max="14083" width="45.7265625" customWidth="1"/>
    <col min="14084" max="14084" width="0" hidden="1" customWidth="1"/>
    <col min="14085" max="14085" width="8.1796875" customWidth="1"/>
    <col min="14086" max="14137" width="9" customWidth="1"/>
    <col min="14339" max="14339" width="45.7265625" customWidth="1"/>
    <col min="14340" max="14340" width="0" hidden="1" customWidth="1"/>
    <col min="14341" max="14341" width="8.1796875" customWidth="1"/>
    <col min="14342" max="14393" width="9" customWidth="1"/>
    <col min="14595" max="14595" width="45.7265625" customWidth="1"/>
    <col min="14596" max="14596" width="0" hidden="1" customWidth="1"/>
    <col min="14597" max="14597" width="8.1796875" customWidth="1"/>
    <col min="14598" max="14649" width="9" customWidth="1"/>
    <col min="14851" max="14851" width="45.7265625" customWidth="1"/>
    <col min="14852" max="14852" width="0" hidden="1" customWidth="1"/>
    <col min="14853" max="14853" width="8.1796875" customWidth="1"/>
    <col min="14854" max="14905" width="9" customWidth="1"/>
    <col min="15107" max="15107" width="45.7265625" customWidth="1"/>
    <col min="15108" max="15108" width="0" hidden="1" customWidth="1"/>
    <col min="15109" max="15109" width="8.1796875" customWidth="1"/>
    <col min="15110" max="15161" width="9" customWidth="1"/>
    <col min="15363" max="15363" width="45.7265625" customWidth="1"/>
    <col min="15364" max="15364" width="0" hidden="1" customWidth="1"/>
    <col min="15365" max="15365" width="8.1796875" customWidth="1"/>
    <col min="15366" max="15417" width="9" customWidth="1"/>
    <col min="15619" max="15619" width="45.7265625" customWidth="1"/>
    <col min="15620" max="15620" width="0" hidden="1" customWidth="1"/>
    <col min="15621" max="15621" width="8.1796875" customWidth="1"/>
    <col min="15622" max="15673" width="9" customWidth="1"/>
    <col min="15875" max="15875" width="45.7265625" customWidth="1"/>
    <col min="15876" max="15876" width="0" hidden="1" customWidth="1"/>
    <col min="15877" max="15877" width="8.1796875" customWidth="1"/>
    <col min="15878" max="15929" width="9" customWidth="1"/>
    <col min="16131" max="16131" width="45.7265625" customWidth="1"/>
    <col min="16132" max="16132" width="0" hidden="1" customWidth="1"/>
    <col min="16133" max="16133" width="8.1796875" customWidth="1"/>
    <col min="16134" max="16185" width="9" customWidth="1"/>
  </cols>
  <sheetData>
    <row r="1" spans="1:91" s="17" customFormat="1" ht="51" customHeight="1" x14ac:dyDescent="0.25">
      <c r="A1" s="17" t="s">
        <v>229</v>
      </c>
      <c r="B1" s="224" t="str">
        <f>IF('Notwendige Angaben'!A17="x","EUR pro Leistungseinheit (netto)","EUR pro Leistungseinheit (brutto)")</f>
        <v>EUR pro Leistungseinheit (brutto)</v>
      </c>
      <c r="C1" s="225"/>
      <c r="D1" s="225"/>
      <c r="E1" s="226"/>
      <c r="F1" s="17" t="s">
        <v>35</v>
      </c>
      <c r="G1" s="17" t="s">
        <v>36</v>
      </c>
      <c r="H1" s="17" t="s">
        <v>37</v>
      </c>
      <c r="I1" s="17" t="s">
        <v>38</v>
      </c>
      <c r="J1" s="17" t="s">
        <v>39</v>
      </c>
      <c r="K1" s="17" t="s">
        <v>40</v>
      </c>
      <c r="L1" s="17" t="s">
        <v>41</v>
      </c>
      <c r="M1" s="17" t="s">
        <v>42</v>
      </c>
      <c r="N1" s="17" t="s">
        <v>43</v>
      </c>
      <c r="O1" s="17" t="s">
        <v>44</v>
      </c>
      <c r="P1" s="17" t="s">
        <v>45</v>
      </c>
      <c r="Q1" s="17" t="s">
        <v>46</v>
      </c>
      <c r="R1" s="88">
        <f>+gj</f>
        <v>2026</v>
      </c>
      <c r="S1" s="17" t="str">
        <f>+F1</f>
        <v>Januar</v>
      </c>
      <c r="T1" s="17" t="str">
        <f t="shared" ref="T1:AD1" si="0">+G1</f>
        <v>Februar</v>
      </c>
      <c r="U1" s="17" t="str">
        <f t="shared" si="0"/>
        <v>März</v>
      </c>
      <c r="V1" s="17" t="str">
        <f t="shared" si="0"/>
        <v>April</v>
      </c>
      <c r="W1" s="17" t="str">
        <f t="shared" si="0"/>
        <v>Mai</v>
      </c>
      <c r="X1" s="17" t="str">
        <f t="shared" si="0"/>
        <v>Juni</v>
      </c>
      <c r="Y1" s="17" t="str">
        <f t="shared" si="0"/>
        <v>Juli</v>
      </c>
      <c r="Z1" s="17" t="str">
        <f t="shared" si="0"/>
        <v>August</v>
      </c>
      <c r="AA1" s="17" t="str">
        <f t="shared" si="0"/>
        <v>September</v>
      </c>
      <c r="AB1" s="17" t="str">
        <f t="shared" si="0"/>
        <v>Oktober</v>
      </c>
      <c r="AC1" s="17" t="str">
        <f t="shared" si="0"/>
        <v>November</v>
      </c>
      <c r="AD1" s="17" t="str">
        <f t="shared" si="0"/>
        <v>Dezember</v>
      </c>
      <c r="AE1" s="88">
        <f>+gj+1</f>
        <v>2027</v>
      </c>
      <c r="AF1" s="17" t="str">
        <f t="shared" ref="AF1:AQ1" si="1">+S1</f>
        <v>Januar</v>
      </c>
      <c r="AG1" s="17" t="str">
        <f t="shared" si="1"/>
        <v>Februar</v>
      </c>
      <c r="AH1" s="17" t="str">
        <f t="shared" si="1"/>
        <v>März</v>
      </c>
      <c r="AI1" s="17" t="str">
        <f t="shared" si="1"/>
        <v>April</v>
      </c>
      <c r="AJ1" s="17" t="str">
        <f t="shared" si="1"/>
        <v>Mai</v>
      </c>
      <c r="AK1" s="17" t="str">
        <f t="shared" si="1"/>
        <v>Juni</v>
      </c>
      <c r="AL1" s="17" t="str">
        <f t="shared" si="1"/>
        <v>Juli</v>
      </c>
      <c r="AM1" s="17" t="str">
        <f t="shared" si="1"/>
        <v>August</v>
      </c>
      <c r="AN1" s="17" t="str">
        <f t="shared" si="1"/>
        <v>September</v>
      </c>
      <c r="AO1" s="17" t="str">
        <f t="shared" si="1"/>
        <v>Oktober</v>
      </c>
      <c r="AP1" s="17" t="str">
        <f t="shared" si="1"/>
        <v>November</v>
      </c>
      <c r="AQ1" s="17" t="str">
        <f t="shared" si="1"/>
        <v>Dezember</v>
      </c>
      <c r="AR1" s="88">
        <f>+gj+2</f>
        <v>2028</v>
      </c>
      <c r="AS1" s="17" t="str">
        <f t="shared" ref="AS1:BD1" si="2">+AF1</f>
        <v>Januar</v>
      </c>
      <c r="AT1" s="17" t="str">
        <f t="shared" si="2"/>
        <v>Februar</v>
      </c>
      <c r="AU1" s="17" t="str">
        <f t="shared" si="2"/>
        <v>März</v>
      </c>
      <c r="AV1" s="17" t="str">
        <f t="shared" si="2"/>
        <v>April</v>
      </c>
      <c r="AW1" s="17" t="str">
        <f t="shared" si="2"/>
        <v>Mai</v>
      </c>
      <c r="AX1" s="17" t="str">
        <f t="shared" si="2"/>
        <v>Juni</v>
      </c>
      <c r="AY1" s="17" t="str">
        <f t="shared" si="2"/>
        <v>Juli</v>
      </c>
      <c r="AZ1" s="17" t="str">
        <f t="shared" si="2"/>
        <v>August</v>
      </c>
      <c r="BA1" s="17" t="str">
        <f t="shared" si="2"/>
        <v>September</v>
      </c>
      <c r="BB1" s="17" t="str">
        <f t="shared" si="2"/>
        <v>Oktober</v>
      </c>
      <c r="BC1" s="17" t="str">
        <f t="shared" si="2"/>
        <v>November</v>
      </c>
      <c r="BD1" s="17" t="str">
        <f t="shared" si="2"/>
        <v>Dezember</v>
      </c>
      <c r="BE1" s="88">
        <f>+gj+3</f>
        <v>2029</v>
      </c>
    </row>
    <row r="2" spans="1:91" s="86" customFormat="1" ht="62.5" x14ac:dyDescent="0.25">
      <c r="A2" s="147" t="s">
        <v>220</v>
      </c>
      <c r="B2" s="87">
        <f>+gj</f>
        <v>2026</v>
      </c>
      <c r="C2" s="87">
        <f>+B2+1</f>
        <v>2027</v>
      </c>
      <c r="D2" s="87">
        <f t="shared" ref="D2:E2" si="3">+C2+1</f>
        <v>2028</v>
      </c>
      <c r="E2" s="87">
        <f t="shared" si="3"/>
        <v>2029</v>
      </c>
      <c r="F2" s="227" t="s">
        <v>192</v>
      </c>
      <c r="G2" s="222"/>
      <c r="H2" s="222"/>
      <c r="I2" s="222"/>
      <c r="J2" s="222"/>
      <c r="K2" s="222"/>
      <c r="L2" s="222"/>
      <c r="M2" s="222"/>
      <c r="N2" s="222"/>
      <c r="O2" s="222"/>
      <c r="P2" s="222"/>
      <c r="Q2" s="222"/>
      <c r="R2" s="110"/>
      <c r="S2" s="222" t="s">
        <v>192</v>
      </c>
      <c r="T2" s="222"/>
      <c r="U2" s="222"/>
      <c r="V2" s="222"/>
      <c r="W2" s="222"/>
      <c r="X2" s="222"/>
      <c r="Y2" s="222"/>
      <c r="Z2" s="222"/>
      <c r="AA2" s="222"/>
      <c r="AB2" s="222"/>
      <c r="AC2" s="222"/>
      <c r="AD2" s="222"/>
      <c r="AE2" s="110"/>
      <c r="AF2" s="222" t="s">
        <v>192</v>
      </c>
      <c r="AG2" s="222"/>
      <c r="AH2" s="222"/>
      <c r="AI2" s="222"/>
      <c r="AJ2" s="222"/>
      <c r="AK2" s="222"/>
      <c r="AL2" s="222"/>
      <c r="AM2" s="222"/>
      <c r="AN2" s="222"/>
      <c r="AO2" s="222"/>
      <c r="AP2" s="222"/>
      <c r="AQ2" s="222"/>
      <c r="AR2" s="110"/>
      <c r="AS2" s="222" t="s">
        <v>192</v>
      </c>
      <c r="AT2" s="222"/>
      <c r="AU2" s="222"/>
      <c r="AV2" s="222"/>
      <c r="AW2" s="222"/>
      <c r="AX2" s="222"/>
      <c r="AY2" s="222"/>
      <c r="AZ2" s="222"/>
      <c r="BA2" s="222"/>
      <c r="BB2" s="222"/>
      <c r="BC2" s="222"/>
      <c r="BD2" s="222"/>
      <c r="BE2" s="110"/>
    </row>
    <row r="3" spans="1:91" s="86" customFormat="1" ht="25.5" customHeight="1" x14ac:dyDescent="0.25">
      <c r="A3" s="128" t="s">
        <v>194</v>
      </c>
      <c r="B3" s="103">
        <v>25</v>
      </c>
      <c r="C3" s="103">
        <v>25</v>
      </c>
      <c r="D3" s="103">
        <v>30</v>
      </c>
      <c r="E3" s="103">
        <v>35</v>
      </c>
      <c r="F3" s="103">
        <v>2</v>
      </c>
      <c r="G3" s="103">
        <v>5</v>
      </c>
      <c r="H3" s="103">
        <v>8</v>
      </c>
      <c r="I3" s="103">
        <v>12</v>
      </c>
      <c r="J3" s="103">
        <v>15</v>
      </c>
      <c r="K3" s="103">
        <v>20</v>
      </c>
      <c r="L3" s="103">
        <v>23</v>
      </c>
      <c r="M3" s="103">
        <v>25</v>
      </c>
      <c r="N3" s="103">
        <v>27</v>
      </c>
      <c r="O3" s="103">
        <v>24</v>
      </c>
      <c r="P3" s="103">
        <v>19</v>
      </c>
      <c r="Q3" s="103">
        <v>13</v>
      </c>
      <c r="R3" s="111"/>
      <c r="AE3" s="111"/>
      <c r="AR3" s="111"/>
      <c r="BE3" s="111"/>
    </row>
    <row r="4" spans="1:91" s="1" customFormat="1" ht="12.75" customHeight="1" x14ac:dyDescent="0.3">
      <c r="A4" s="125"/>
      <c r="B4" s="104"/>
      <c r="C4" s="104"/>
      <c r="D4" s="104"/>
      <c r="E4" s="105"/>
      <c r="F4" s="112"/>
      <c r="G4" s="113"/>
      <c r="H4" s="113"/>
      <c r="I4" s="113"/>
      <c r="J4" s="113"/>
      <c r="K4" s="113"/>
      <c r="L4" s="113"/>
      <c r="M4" s="113"/>
      <c r="N4" s="113"/>
      <c r="O4" s="113"/>
      <c r="P4" s="113"/>
      <c r="Q4" s="114"/>
      <c r="R4" s="121">
        <f t="shared" ref="R4:R11" si="4">SUM(F4:Q4)</f>
        <v>0</v>
      </c>
      <c r="S4" s="112"/>
      <c r="T4" s="113"/>
      <c r="U4" s="113"/>
      <c r="V4" s="113"/>
      <c r="W4" s="113"/>
      <c r="X4" s="113"/>
      <c r="Y4" s="113"/>
      <c r="Z4" s="113"/>
      <c r="AA4" s="113"/>
      <c r="AB4" s="113"/>
      <c r="AC4" s="113"/>
      <c r="AD4" s="114"/>
      <c r="AE4" s="121">
        <f t="shared" ref="AE4:AE11" si="5">SUM(S4:AD4)</f>
        <v>0</v>
      </c>
      <c r="AF4" s="112"/>
      <c r="AG4" s="113"/>
      <c r="AH4" s="113"/>
      <c r="AI4" s="113"/>
      <c r="AJ4" s="113"/>
      <c r="AK4" s="113"/>
      <c r="AL4" s="113"/>
      <c r="AM4" s="113"/>
      <c r="AN4" s="113"/>
      <c r="AO4" s="113"/>
      <c r="AP4" s="113"/>
      <c r="AQ4" s="114"/>
      <c r="AR4" s="121">
        <f t="shared" ref="AR4:AR11" si="6">SUM(AF4:AQ4)</f>
        <v>0</v>
      </c>
      <c r="AS4" s="112"/>
      <c r="AT4" s="113"/>
      <c r="AU4" s="113"/>
      <c r="AV4" s="113"/>
      <c r="AW4" s="113"/>
      <c r="AX4" s="113"/>
      <c r="AY4" s="113"/>
      <c r="AZ4" s="113"/>
      <c r="BA4" s="113"/>
      <c r="BB4" s="113"/>
      <c r="BC4" s="113"/>
      <c r="BD4" s="114"/>
      <c r="BE4" s="122">
        <f t="shared" ref="BE4:BE11" si="7">SUM(AS4:BD4)</f>
        <v>0</v>
      </c>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row>
    <row r="5" spans="1:91" s="1" customFormat="1" ht="13" x14ac:dyDescent="0.3">
      <c r="A5" s="126"/>
      <c r="B5" s="106"/>
      <c r="C5" s="106"/>
      <c r="D5" s="106"/>
      <c r="E5" s="107"/>
      <c r="F5" s="115"/>
      <c r="G5" s="116"/>
      <c r="H5" s="116"/>
      <c r="I5" s="116"/>
      <c r="J5" s="116"/>
      <c r="K5" s="116"/>
      <c r="L5" s="116"/>
      <c r="M5" s="116"/>
      <c r="N5" s="116"/>
      <c r="O5" s="116"/>
      <c r="P5" s="116"/>
      <c r="Q5" s="117"/>
      <c r="R5" s="121">
        <f t="shared" si="4"/>
        <v>0</v>
      </c>
      <c r="S5" s="115"/>
      <c r="T5" s="116"/>
      <c r="U5" s="116"/>
      <c r="V5" s="116"/>
      <c r="W5" s="116"/>
      <c r="X5" s="116"/>
      <c r="Y5" s="116"/>
      <c r="Z5" s="116"/>
      <c r="AA5" s="116"/>
      <c r="AB5" s="116"/>
      <c r="AC5" s="116"/>
      <c r="AD5" s="117"/>
      <c r="AE5" s="121">
        <f t="shared" si="5"/>
        <v>0</v>
      </c>
      <c r="AF5" s="115"/>
      <c r="AG5" s="116"/>
      <c r="AH5" s="116"/>
      <c r="AI5" s="116"/>
      <c r="AJ5" s="116"/>
      <c r="AK5" s="116"/>
      <c r="AL5" s="116"/>
      <c r="AM5" s="116"/>
      <c r="AN5" s="116"/>
      <c r="AO5" s="116"/>
      <c r="AP5" s="116"/>
      <c r="AQ5" s="117"/>
      <c r="AR5" s="121">
        <f t="shared" si="6"/>
        <v>0</v>
      </c>
      <c r="AS5" s="115"/>
      <c r="AT5" s="116"/>
      <c r="AU5" s="116"/>
      <c r="AV5" s="116"/>
      <c r="AW5" s="116"/>
      <c r="AX5" s="116"/>
      <c r="AY5" s="116"/>
      <c r="AZ5" s="116"/>
      <c r="BA5" s="116"/>
      <c r="BB5" s="116"/>
      <c r="BC5" s="116"/>
      <c r="BD5" s="117"/>
      <c r="BE5" s="123">
        <f t="shared" si="7"/>
        <v>0</v>
      </c>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row>
    <row r="6" spans="1:91" s="1" customFormat="1" ht="13" x14ac:dyDescent="0.3">
      <c r="A6" s="126"/>
      <c r="B6" s="106"/>
      <c r="C6" s="106"/>
      <c r="D6" s="106"/>
      <c r="E6" s="107"/>
      <c r="F6" s="115"/>
      <c r="G6" s="116"/>
      <c r="H6" s="116"/>
      <c r="I6" s="116"/>
      <c r="J6" s="116"/>
      <c r="K6" s="116"/>
      <c r="L6" s="116"/>
      <c r="M6" s="116"/>
      <c r="N6" s="116"/>
      <c r="O6" s="116"/>
      <c r="P6" s="116"/>
      <c r="Q6" s="117"/>
      <c r="R6" s="121">
        <f t="shared" si="4"/>
        <v>0</v>
      </c>
      <c r="S6" s="115"/>
      <c r="T6" s="116"/>
      <c r="U6" s="116"/>
      <c r="V6" s="116"/>
      <c r="W6" s="116"/>
      <c r="X6" s="116"/>
      <c r="Y6" s="116"/>
      <c r="Z6" s="116"/>
      <c r="AA6" s="116"/>
      <c r="AB6" s="116"/>
      <c r="AC6" s="116"/>
      <c r="AD6" s="117"/>
      <c r="AE6" s="121">
        <f t="shared" si="5"/>
        <v>0</v>
      </c>
      <c r="AF6" s="115"/>
      <c r="AG6" s="116"/>
      <c r="AH6" s="116"/>
      <c r="AI6" s="116"/>
      <c r="AJ6" s="116"/>
      <c r="AK6" s="116"/>
      <c r="AL6" s="116"/>
      <c r="AM6" s="116"/>
      <c r="AN6" s="116"/>
      <c r="AO6" s="116"/>
      <c r="AP6" s="116"/>
      <c r="AQ6" s="117"/>
      <c r="AR6" s="121">
        <f t="shared" si="6"/>
        <v>0</v>
      </c>
      <c r="AS6" s="115"/>
      <c r="AT6" s="116"/>
      <c r="AU6" s="116"/>
      <c r="AV6" s="116"/>
      <c r="AW6" s="116"/>
      <c r="AX6" s="116"/>
      <c r="AY6" s="116"/>
      <c r="AZ6" s="116"/>
      <c r="BA6" s="116"/>
      <c r="BB6" s="116"/>
      <c r="BC6" s="116"/>
      <c r="BD6" s="117"/>
      <c r="BE6" s="123">
        <f t="shared" si="7"/>
        <v>0</v>
      </c>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row>
    <row r="7" spans="1:91" s="1" customFormat="1" ht="13" x14ac:dyDescent="0.3">
      <c r="A7" s="126"/>
      <c r="B7" s="106"/>
      <c r="C7" s="106"/>
      <c r="D7" s="106"/>
      <c r="E7" s="107"/>
      <c r="F7" s="115"/>
      <c r="G7" s="116"/>
      <c r="H7" s="116"/>
      <c r="I7" s="116"/>
      <c r="J7" s="116"/>
      <c r="K7" s="116"/>
      <c r="L7" s="116"/>
      <c r="M7" s="116"/>
      <c r="N7" s="116"/>
      <c r="O7" s="116"/>
      <c r="P7" s="116"/>
      <c r="Q7" s="117"/>
      <c r="R7" s="121">
        <f t="shared" si="4"/>
        <v>0</v>
      </c>
      <c r="S7" s="115"/>
      <c r="T7" s="116"/>
      <c r="U7" s="116"/>
      <c r="V7" s="116"/>
      <c r="W7" s="116"/>
      <c r="X7" s="116"/>
      <c r="Y7" s="116"/>
      <c r="Z7" s="116"/>
      <c r="AA7" s="116"/>
      <c r="AB7" s="116"/>
      <c r="AC7" s="116"/>
      <c r="AD7" s="117"/>
      <c r="AE7" s="121">
        <f t="shared" si="5"/>
        <v>0</v>
      </c>
      <c r="AF7" s="115"/>
      <c r="AG7" s="116"/>
      <c r="AH7" s="116"/>
      <c r="AI7" s="116"/>
      <c r="AJ7" s="116"/>
      <c r="AK7" s="116"/>
      <c r="AL7" s="116"/>
      <c r="AM7" s="116"/>
      <c r="AN7" s="116"/>
      <c r="AO7" s="116"/>
      <c r="AP7" s="116"/>
      <c r="AQ7" s="117"/>
      <c r="AR7" s="121">
        <f t="shared" si="6"/>
        <v>0</v>
      </c>
      <c r="AS7" s="115"/>
      <c r="AT7" s="116"/>
      <c r="AU7" s="116"/>
      <c r="AV7" s="116"/>
      <c r="AW7" s="116"/>
      <c r="AX7" s="116"/>
      <c r="AY7" s="116"/>
      <c r="AZ7" s="116"/>
      <c r="BA7" s="116"/>
      <c r="BB7" s="116"/>
      <c r="BC7" s="116"/>
      <c r="BD7" s="117"/>
      <c r="BE7" s="123">
        <f t="shared" si="7"/>
        <v>0</v>
      </c>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row>
    <row r="8" spans="1:91" s="1" customFormat="1" ht="13" x14ac:dyDescent="0.3">
      <c r="A8" s="126"/>
      <c r="B8" s="106"/>
      <c r="C8" s="106"/>
      <c r="D8" s="106"/>
      <c r="E8" s="107"/>
      <c r="F8" s="115"/>
      <c r="G8" s="116"/>
      <c r="H8" s="116"/>
      <c r="I8" s="116"/>
      <c r="J8" s="116"/>
      <c r="K8" s="116"/>
      <c r="L8" s="116"/>
      <c r="M8" s="116"/>
      <c r="N8" s="116"/>
      <c r="O8" s="116"/>
      <c r="P8" s="116"/>
      <c r="Q8" s="117"/>
      <c r="R8" s="121">
        <f t="shared" si="4"/>
        <v>0</v>
      </c>
      <c r="S8" s="115"/>
      <c r="T8" s="116"/>
      <c r="U8" s="116"/>
      <c r="V8" s="116"/>
      <c r="W8" s="116"/>
      <c r="X8" s="116"/>
      <c r="Y8" s="116"/>
      <c r="Z8" s="116"/>
      <c r="AA8" s="116"/>
      <c r="AB8" s="116"/>
      <c r="AC8" s="116"/>
      <c r="AD8" s="117"/>
      <c r="AE8" s="121">
        <f t="shared" si="5"/>
        <v>0</v>
      </c>
      <c r="AF8" s="115"/>
      <c r="AG8" s="116"/>
      <c r="AH8" s="116"/>
      <c r="AI8" s="116"/>
      <c r="AJ8" s="116"/>
      <c r="AK8" s="116"/>
      <c r="AL8" s="116"/>
      <c r="AM8" s="116"/>
      <c r="AN8" s="116"/>
      <c r="AO8" s="116"/>
      <c r="AP8" s="116"/>
      <c r="AQ8" s="117"/>
      <c r="AR8" s="121">
        <f t="shared" si="6"/>
        <v>0</v>
      </c>
      <c r="AS8" s="115"/>
      <c r="AT8" s="116"/>
      <c r="AU8" s="116"/>
      <c r="AV8" s="116"/>
      <c r="AW8" s="116"/>
      <c r="AX8" s="116"/>
      <c r="AY8" s="116"/>
      <c r="AZ8" s="116"/>
      <c r="BA8" s="116"/>
      <c r="BB8" s="116"/>
      <c r="BC8" s="116"/>
      <c r="BD8" s="117"/>
      <c r="BE8" s="123">
        <f t="shared" si="7"/>
        <v>0</v>
      </c>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row>
    <row r="9" spans="1:91" s="1" customFormat="1" ht="13" x14ac:dyDescent="0.3">
      <c r="A9" s="126"/>
      <c r="B9" s="106"/>
      <c r="C9" s="106"/>
      <c r="D9" s="106"/>
      <c r="E9" s="107"/>
      <c r="F9" s="115"/>
      <c r="G9" s="116"/>
      <c r="H9" s="116"/>
      <c r="I9" s="116"/>
      <c r="J9" s="116"/>
      <c r="K9" s="116"/>
      <c r="L9" s="116"/>
      <c r="M9" s="116"/>
      <c r="N9" s="116"/>
      <c r="O9" s="116"/>
      <c r="P9" s="116"/>
      <c r="Q9" s="117"/>
      <c r="R9" s="121">
        <f t="shared" si="4"/>
        <v>0</v>
      </c>
      <c r="S9" s="115"/>
      <c r="T9" s="116"/>
      <c r="U9" s="116"/>
      <c r="V9" s="116"/>
      <c r="W9" s="116"/>
      <c r="X9" s="116"/>
      <c r="Y9" s="116"/>
      <c r="Z9" s="116"/>
      <c r="AA9" s="116"/>
      <c r="AB9" s="116"/>
      <c r="AC9" s="116"/>
      <c r="AD9" s="117"/>
      <c r="AE9" s="121">
        <f t="shared" si="5"/>
        <v>0</v>
      </c>
      <c r="AF9" s="115"/>
      <c r="AG9" s="116"/>
      <c r="AH9" s="116"/>
      <c r="AI9" s="116"/>
      <c r="AJ9" s="116"/>
      <c r="AK9" s="116"/>
      <c r="AL9" s="116"/>
      <c r="AM9" s="116"/>
      <c r="AN9" s="116"/>
      <c r="AO9" s="116"/>
      <c r="AP9" s="116"/>
      <c r="AQ9" s="117"/>
      <c r="AR9" s="121">
        <f t="shared" si="6"/>
        <v>0</v>
      </c>
      <c r="AS9" s="115"/>
      <c r="AT9" s="116"/>
      <c r="AU9" s="116"/>
      <c r="AV9" s="116"/>
      <c r="AW9" s="116"/>
      <c r="AX9" s="116"/>
      <c r="AY9" s="116"/>
      <c r="AZ9" s="116"/>
      <c r="BA9" s="116"/>
      <c r="BB9" s="116"/>
      <c r="BC9" s="116"/>
      <c r="BD9" s="117"/>
      <c r="BE9" s="123">
        <f t="shared" si="7"/>
        <v>0</v>
      </c>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row>
    <row r="10" spans="1:91" s="1" customFormat="1" ht="13" x14ac:dyDescent="0.3">
      <c r="A10" s="126"/>
      <c r="B10" s="106"/>
      <c r="C10" s="106"/>
      <c r="D10" s="106"/>
      <c r="E10" s="107"/>
      <c r="F10" s="115"/>
      <c r="G10" s="116"/>
      <c r="H10" s="116"/>
      <c r="I10" s="116"/>
      <c r="J10" s="116"/>
      <c r="K10" s="116"/>
      <c r="L10" s="116"/>
      <c r="M10" s="116"/>
      <c r="N10" s="116"/>
      <c r="O10" s="116"/>
      <c r="P10" s="116"/>
      <c r="Q10" s="117"/>
      <c r="R10" s="121">
        <f t="shared" si="4"/>
        <v>0</v>
      </c>
      <c r="S10" s="115"/>
      <c r="T10" s="116"/>
      <c r="U10" s="116"/>
      <c r="V10" s="116"/>
      <c r="W10" s="116"/>
      <c r="X10" s="116"/>
      <c r="Y10" s="116"/>
      <c r="Z10" s="116"/>
      <c r="AA10" s="116"/>
      <c r="AB10" s="116"/>
      <c r="AC10" s="116"/>
      <c r="AD10" s="117"/>
      <c r="AE10" s="121">
        <f t="shared" si="5"/>
        <v>0</v>
      </c>
      <c r="AF10" s="115"/>
      <c r="AG10" s="116"/>
      <c r="AH10" s="116"/>
      <c r="AI10" s="116"/>
      <c r="AJ10" s="116"/>
      <c r="AK10" s="116"/>
      <c r="AL10" s="116"/>
      <c r="AM10" s="116"/>
      <c r="AN10" s="116"/>
      <c r="AO10" s="116"/>
      <c r="AP10" s="116"/>
      <c r="AQ10" s="117"/>
      <c r="AR10" s="121">
        <f t="shared" si="6"/>
        <v>0</v>
      </c>
      <c r="AS10" s="115"/>
      <c r="AT10" s="116"/>
      <c r="AU10" s="116"/>
      <c r="AV10" s="116"/>
      <c r="AW10" s="116"/>
      <c r="AX10" s="116"/>
      <c r="AY10" s="116"/>
      <c r="AZ10" s="116"/>
      <c r="BA10" s="116"/>
      <c r="BB10" s="116"/>
      <c r="BC10" s="116"/>
      <c r="BD10" s="117"/>
      <c r="BE10" s="123">
        <f t="shared" si="7"/>
        <v>0</v>
      </c>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row>
    <row r="11" spans="1:91" s="1" customFormat="1" ht="13" x14ac:dyDescent="0.3">
      <c r="A11" s="126"/>
      <c r="B11" s="106"/>
      <c r="C11" s="106"/>
      <c r="D11" s="106"/>
      <c r="E11" s="107"/>
      <c r="F11" s="115"/>
      <c r="G11" s="116"/>
      <c r="H11" s="116"/>
      <c r="I11" s="116"/>
      <c r="J11" s="116"/>
      <c r="K11" s="116"/>
      <c r="L11" s="116"/>
      <c r="M11" s="116"/>
      <c r="N11" s="116"/>
      <c r="O11" s="116"/>
      <c r="P11" s="116"/>
      <c r="Q11" s="117"/>
      <c r="R11" s="121">
        <f t="shared" si="4"/>
        <v>0</v>
      </c>
      <c r="S11" s="115"/>
      <c r="T11" s="116"/>
      <c r="U11" s="116"/>
      <c r="V11" s="116"/>
      <c r="W11" s="116"/>
      <c r="X11" s="116"/>
      <c r="Y11" s="116"/>
      <c r="Z11" s="116"/>
      <c r="AA11" s="116"/>
      <c r="AB11" s="116"/>
      <c r="AC11" s="116"/>
      <c r="AD11" s="117"/>
      <c r="AE11" s="121">
        <f t="shared" si="5"/>
        <v>0</v>
      </c>
      <c r="AF11" s="115"/>
      <c r="AG11" s="116"/>
      <c r="AH11" s="116"/>
      <c r="AI11" s="116"/>
      <c r="AJ11" s="116"/>
      <c r="AK11" s="116"/>
      <c r="AL11" s="116"/>
      <c r="AM11" s="116"/>
      <c r="AN11" s="116"/>
      <c r="AO11" s="116"/>
      <c r="AP11" s="116"/>
      <c r="AQ11" s="117"/>
      <c r="AR11" s="121">
        <f t="shared" si="6"/>
        <v>0</v>
      </c>
      <c r="AS11" s="115"/>
      <c r="AT11" s="116"/>
      <c r="AU11" s="116"/>
      <c r="AV11" s="116"/>
      <c r="AW11" s="116"/>
      <c r="AX11" s="116"/>
      <c r="AY11" s="116"/>
      <c r="AZ11" s="116"/>
      <c r="BA11" s="116"/>
      <c r="BB11" s="116"/>
      <c r="BC11" s="116"/>
      <c r="BD11" s="117"/>
      <c r="BE11" s="123">
        <f t="shared" si="7"/>
        <v>0</v>
      </c>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row>
    <row r="12" spans="1:91" s="1" customFormat="1" ht="13" x14ac:dyDescent="0.3">
      <c r="A12" s="126"/>
      <c r="B12" s="106"/>
      <c r="C12" s="106"/>
      <c r="D12" s="106"/>
      <c r="E12" s="107"/>
      <c r="F12" s="115"/>
      <c r="G12" s="116"/>
      <c r="H12" s="116"/>
      <c r="I12" s="116"/>
      <c r="J12" s="116"/>
      <c r="K12" s="116"/>
      <c r="L12" s="116"/>
      <c r="M12" s="116"/>
      <c r="N12" s="116"/>
      <c r="O12" s="116"/>
      <c r="P12" s="116"/>
      <c r="Q12" s="117"/>
      <c r="R12" s="121">
        <f t="shared" ref="R12:R23" si="8">SUM(F12:Q12)</f>
        <v>0</v>
      </c>
      <c r="S12" s="115"/>
      <c r="T12" s="116"/>
      <c r="U12" s="116"/>
      <c r="V12" s="116"/>
      <c r="W12" s="116"/>
      <c r="X12" s="116"/>
      <c r="Y12" s="116"/>
      <c r="Z12" s="116"/>
      <c r="AA12" s="116"/>
      <c r="AB12" s="116"/>
      <c r="AC12" s="116"/>
      <c r="AD12" s="117"/>
      <c r="AE12" s="121">
        <f t="shared" ref="AE12:AE23" si="9">SUM(S12:AD12)</f>
        <v>0</v>
      </c>
      <c r="AF12" s="115"/>
      <c r="AG12" s="116"/>
      <c r="AH12" s="116"/>
      <c r="AI12" s="116"/>
      <c r="AJ12" s="116"/>
      <c r="AK12" s="116"/>
      <c r="AL12" s="116"/>
      <c r="AM12" s="116"/>
      <c r="AN12" s="116"/>
      <c r="AO12" s="116"/>
      <c r="AP12" s="116"/>
      <c r="AQ12" s="117"/>
      <c r="AR12" s="121">
        <f t="shared" ref="AR12:AR23" si="10">SUM(AF12:AQ12)</f>
        <v>0</v>
      </c>
      <c r="AS12" s="115"/>
      <c r="AT12" s="116"/>
      <c r="AU12" s="116"/>
      <c r="AV12" s="116"/>
      <c r="AW12" s="116"/>
      <c r="AX12" s="116"/>
      <c r="AY12" s="116"/>
      <c r="AZ12" s="116"/>
      <c r="BA12" s="116"/>
      <c r="BB12" s="116"/>
      <c r="BC12" s="116"/>
      <c r="BD12" s="117"/>
      <c r="BE12" s="123">
        <f t="shared" ref="BE12:BE23" si="11">SUM(AS12:BD12)</f>
        <v>0</v>
      </c>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row>
    <row r="13" spans="1:91" s="1" customFormat="1" ht="13" x14ac:dyDescent="0.3">
      <c r="A13" s="126"/>
      <c r="B13" s="106"/>
      <c r="C13" s="106"/>
      <c r="D13" s="106"/>
      <c r="E13" s="107"/>
      <c r="F13" s="115"/>
      <c r="G13" s="116"/>
      <c r="H13" s="116"/>
      <c r="I13" s="116"/>
      <c r="J13" s="116"/>
      <c r="K13" s="116"/>
      <c r="L13" s="116"/>
      <c r="M13" s="116"/>
      <c r="N13" s="116"/>
      <c r="O13" s="116"/>
      <c r="P13" s="116"/>
      <c r="Q13" s="117"/>
      <c r="R13" s="121">
        <f t="shared" si="8"/>
        <v>0</v>
      </c>
      <c r="S13" s="115"/>
      <c r="T13" s="116"/>
      <c r="U13" s="116"/>
      <c r="V13" s="116"/>
      <c r="W13" s="116"/>
      <c r="X13" s="116"/>
      <c r="Y13" s="116"/>
      <c r="Z13" s="116"/>
      <c r="AA13" s="116"/>
      <c r="AB13" s="116"/>
      <c r="AC13" s="116"/>
      <c r="AD13" s="117"/>
      <c r="AE13" s="121">
        <f t="shared" si="9"/>
        <v>0</v>
      </c>
      <c r="AF13" s="115"/>
      <c r="AG13" s="116"/>
      <c r="AH13" s="116"/>
      <c r="AI13" s="116"/>
      <c r="AJ13" s="116"/>
      <c r="AK13" s="116"/>
      <c r="AL13" s="116"/>
      <c r="AM13" s="116"/>
      <c r="AN13" s="116"/>
      <c r="AO13" s="116"/>
      <c r="AP13" s="116"/>
      <c r="AQ13" s="117"/>
      <c r="AR13" s="121">
        <f t="shared" si="10"/>
        <v>0</v>
      </c>
      <c r="AS13" s="115"/>
      <c r="AT13" s="116"/>
      <c r="AU13" s="116"/>
      <c r="AV13" s="116"/>
      <c r="AW13" s="116"/>
      <c r="AX13" s="116"/>
      <c r="AY13" s="116"/>
      <c r="AZ13" s="116"/>
      <c r="BA13" s="116"/>
      <c r="BB13" s="116"/>
      <c r="BC13" s="116"/>
      <c r="BD13" s="117"/>
      <c r="BE13" s="123">
        <f t="shared" si="11"/>
        <v>0</v>
      </c>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row>
    <row r="14" spans="1:91" s="1" customFormat="1" ht="12" customHeight="1" x14ac:dyDescent="0.3">
      <c r="A14" s="126"/>
      <c r="B14" s="106"/>
      <c r="C14" s="106"/>
      <c r="D14" s="106"/>
      <c r="E14" s="107"/>
      <c r="F14" s="115"/>
      <c r="G14" s="116"/>
      <c r="H14" s="116"/>
      <c r="I14" s="116"/>
      <c r="J14" s="116"/>
      <c r="K14" s="116"/>
      <c r="L14" s="116"/>
      <c r="M14" s="116"/>
      <c r="N14" s="116"/>
      <c r="O14" s="116"/>
      <c r="P14" s="116"/>
      <c r="Q14" s="117"/>
      <c r="R14" s="121">
        <f t="shared" si="8"/>
        <v>0</v>
      </c>
      <c r="S14" s="115"/>
      <c r="T14" s="116"/>
      <c r="U14" s="116"/>
      <c r="V14" s="116"/>
      <c r="W14" s="116"/>
      <c r="X14" s="116"/>
      <c r="Y14" s="116"/>
      <c r="Z14" s="116"/>
      <c r="AA14" s="116"/>
      <c r="AB14" s="116"/>
      <c r="AC14" s="116"/>
      <c r="AD14" s="117"/>
      <c r="AE14" s="121">
        <f t="shared" si="9"/>
        <v>0</v>
      </c>
      <c r="AF14" s="115"/>
      <c r="AG14" s="116"/>
      <c r="AH14" s="116"/>
      <c r="AI14" s="116"/>
      <c r="AJ14" s="116"/>
      <c r="AK14" s="116"/>
      <c r="AL14" s="116"/>
      <c r="AM14" s="116"/>
      <c r="AN14" s="116"/>
      <c r="AO14" s="116"/>
      <c r="AP14" s="116"/>
      <c r="AQ14" s="117"/>
      <c r="AR14" s="121">
        <f t="shared" si="10"/>
        <v>0</v>
      </c>
      <c r="AS14" s="115"/>
      <c r="AT14" s="116"/>
      <c r="AU14" s="116"/>
      <c r="AV14" s="116"/>
      <c r="AW14" s="116"/>
      <c r="AX14" s="116"/>
      <c r="AY14" s="116"/>
      <c r="AZ14" s="116"/>
      <c r="BA14" s="116"/>
      <c r="BB14" s="116"/>
      <c r="BC14" s="116"/>
      <c r="BD14" s="117"/>
      <c r="BE14" s="123">
        <f t="shared" si="11"/>
        <v>0</v>
      </c>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row>
    <row r="15" spans="1:91" s="1" customFormat="1" ht="13" x14ac:dyDescent="0.3">
      <c r="A15" s="126"/>
      <c r="B15" s="106"/>
      <c r="C15" s="106"/>
      <c r="D15" s="106"/>
      <c r="E15" s="107"/>
      <c r="F15" s="115"/>
      <c r="G15" s="116"/>
      <c r="H15" s="116"/>
      <c r="I15" s="116"/>
      <c r="J15" s="116"/>
      <c r="K15" s="116"/>
      <c r="L15" s="116"/>
      <c r="M15" s="116"/>
      <c r="N15" s="116"/>
      <c r="O15" s="116"/>
      <c r="P15" s="116"/>
      <c r="Q15" s="117"/>
      <c r="R15" s="121">
        <f t="shared" si="8"/>
        <v>0</v>
      </c>
      <c r="S15" s="115"/>
      <c r="T15" s="116"/>
      <c r="U15" s="116"/>
      <c r="V15" s="116"/>
      <c r="W15" s="116"/>
      <c r="X15" s="116"/>
      <c r="Y15" s="116"/>
      <c r="Z15" s="116"/>
      <c r="AA15" s="116"/>
      <c r="AB15" s="116"/>
      <c r="AC15" s="116"/>
      <c r="AD15" s="117"/>
      <c r="AE15" s="121">
        <f t="shared" si="9"/>
        <v>0</v>
      </c>
      <c r="AF15" s="115"/>
      <c r="AG15" s="116"/>
      <c r="AH15" s="116"/>
      <c r="AI15" s="116"/>
      <c r="AJ15" s="116"/>
      <c r="AK15" s="116"/>
      <c r="AL15" s="116"/>
      <c r="AM15" s="116"/>
      <c r="AN15" s="116"/>
      <c r="AO15" s="116"/>
      <c r="AP15" s="116"/>
      <c r="AQ15" s="117"/>
      <c r="AR15" s="121">
        <f t="shared" si="10"/>
        <v>0</v>
      </c>
      <c r="AS15" s="115"/>
      <c r="AT15" s="116"/>
      <c r="AU15" s="116"/>
      <c r="AV15" s="116"/>
      <c r="AW15" s="116"/>
      <c r="AX15" s="116"/>
      <c r="AY15" s="116"/>
      <c r="AZ15" s="116"/>
      <c r="BA15" s="116"/>
      <c r="BB15" s="116"/>
      <c r="BC15" s="116"/>
      <c r="BD15" s="117"/>
      <c r="BE15" s="123">
        <f t="shared" si="11"/>
        <v>0</v>
      </c>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row>
    <row r="16" spans="1:91" s="1" customFormat="1" ht="13" x14ac:dyDescent="0.3">
      <c r="A16" s="126"/>
      <c r="B16" s="106"/>
      <c r="C16" s="106"/>
      <c r="D16" s="106"/>
      <c r="E16" s="107"/>
      <c r="F16" s="115"/>
      <c r="G16" s="116"/>
      <c r="H16" s="116"/>
      <c r="I16" s="116"/>
      <c r="J16" s="116"/>
      <c r="K16" s="116"/>
      <c r="L16" s="116"/>
      <c r="M16" s="116"/>
      <c r="N16" s="116"/>
      <c r="O16" s="116"/>
      <c r="P16" s="116"/>
      <c r="Q16" s="117"/>
      <c r="R16" s="121">
        <f t="shared" si="8"/>
        <v>0</v>
      </c>
      <c r="S16" s="115"/>
      <c r="T16" s="116"/>
      <c r="U16" s="116"/>
      <c r="V16" s="116"/>
      <c r="W16" s="116"/>
      <c r="X16" s="116"/>
      <c r="Y16" s="116"/>
      <c r="Z16" s="116"/>
      <c r="AA16" s="116"/>
      <c r="AB16" s="116"/>
      <c r="AC16" s="116"/>
      <c r="AD16" s="117"/>
      <c r="AE16" s="121">
        <f t="shared" si="9"/>
        <v>0</v>
      </c>
      <c r="AF16" s="115"/>
      <c r="AG16" s="116"/>
      <c r="AH16" s="116"/>
      <c r="AI16" s="116"/>
      <c r="AJ16" s="116"/>
      <c r="AK16" s="116"/>
      <c r="AL16" s="116"/>
      <c r="AM16" s="116"/>
      <c r="AN16" s="116"/>
      <c r="AO16" s="116"/>
      <c r="AP16" s="116"/>
      <c r="AQ16" s="117"/>
      <c r="AR16" s="121">
        <f t="shared" si="10"/>
        <v>0</v>
      </c>
      <c r="AS16" s="115"/>
      <c r="AT16" s="116"/>
      <c r="AU16" s="116"/>
      <c r="AV16" s="116"/>
      <c r="AW16" s="116"/>
      <c r="AX16" s="116"/>
      <c r="AY16" s="116"/>
      <c r="AZ16" s="116"/>
      <c r="BA16" s="116"/>
      <c r="BB16" s="116"/>
      <c r="BC16" s="116"/>
      <c r="BD16" s="117"/>
      <c r="BE16" s="123">
        <f t="shared" si="11"/>
        <v>0</v>
      </c>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row>
    <row r="17" spans="1:91" s="1" customFormat="1" ht="13" x14ac:dyDescent="0.3">
      <c r="A17" s="126"/>
      <c r="B17" s="106"/>
      <c r="C17" s="106"/>
      <c r="D17" s="106"/>
      <c r="E17" s="107"/>
      <c r="F17" s="115"/>
      <c r="G17" s="116"/>
      <c r="H17" s="116"/>
      <c r="I17" s="116"/>
      <c r="J17" s="116"/>
      <c r="K17" s="116"/>
      <c r="L17" s="116"/>
      <c r="M17" s="116"/>
      <c r="N17" s="116"/>
      <c r="O17" s="116"/>
      <c r="P17" s="116"/>
      <c r="Q17" s="117"/>
      <c r="R17" s="121">
        <f t="shared" si="8"/>
        <v>0</v>
      </c>
      <c r="S17" s="115"/>
      <c r="T17" s="116"/>
      <c r="U17" s="116"/>
      <c r="V17" s="116"/>
      <c r="W17" s="116"/>
      <c r="X17" s="116"/>
      <c r="Y17" s="116"/>
      <c r="Z17" s="116"/>
      <c r="AA17" s="116"/>
      <c r="AB17" s="116"/>
      <c r="AC17" s="116"/>
      <c r="AD17" s="117"/>
      <c r="AE17" s="121">
        <f t="shared" si="9"/>
        <v>0</v>
      </c>
      <c r="AF17" s="115"/>
      <c r="AG17" s="116"/>
      <c r="AH17" s="116"/>
      <c r="AI17" s="116"/>
      <c r="AJ17" s="116"/>
      <c r="AK17" s="116"/>
      <c r="AL17" s="116"/>
      <c r="AM17" s="116"/>
      <c r="AN17" s="116"/>
      <c r="AO17" s="116"/>
      <c r="AP17" s="116"/>
      <c r="AQ17" s="117"/>
      <c r="AR17" s="121">
        <f t="shared" si="10"/>
        <v>0</v>
      </c>
      <c r="AS17" s="115"/>
      <c r="AT17" s="116"/>
      <c r="AU17" s="116"/>
      <c r="AV17" s="116"/>
      <c r="AW17" s="116"/>
      <c r="AX17" s="116"/>
      <c r="AY17" s="116"/>
      <c r="AZ17" s="116"/>
      <c r="BA17" s="116"/>
      <c r="BB17" s="116"/>
      <c r="BC17" s="116"/>
      <c r="BD17" s="117"/>
      <c r="BE17" s="123">
        <f t="shared" si="11"/>
        <v>0</v>
      </c>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row>
    <row r="18" spans="1:91" s="1" customFormat="1" ht="13" x14ac:dyDescent="0.3">
      <c r="A18" s="126"/>
      <c r="B18" s="106"/>
      <c r="C18" s="106"/>
      <c r="D18" s="106"/>
      <c r="E18" s="107"/>
      <c r="F18" s="115"/>
      <c r="G18" s="116"/>
      <c r="H18" s="116"/>
      <c r="I18" s="116"/>
      <c r="J18" s="116"/>
      <c r="K18" s="116"/>
      <c r="L18" s="116"/>
      <c r="M18" s="116"/>
      <c r="N18" s="116"/>
      <c r="O18" s="116"/>
      <c r="P18" s="116"/>
      <c r="Q18" s="117"/>
      <c r="R18" s="121">
        <f t="shared" si="8"/>
        <v>0</v>
      </c>
      <c r="S18" s="115"/>
      <c r="T18" s="116"/>
      <c r="U18" s="116"/>
      <c r="V18" s="116"/>
      <c r="W18" s="116"/>
      <c r="X18" s="116"/>
      <c r="Y18" s="116"/>
      <c r="Z18" s="116"/>
      <c r="AA18" s="116"/>
      <c r="AB18" s="116"/>
      <c r="AC18" s="116"/>
      <c r="AD18" s="117"/>
      <c r="AE18" s="121">
        <f t="shared" si="9"/>
        <v>0</v>
      </c>
      <c r="AF18" s="115"/>
      <c r="AG18" s="116"/>
      <c r="AH18" s="116"/>
      <c r="AI18" s="116"/>
      <c r="AJ18" s="116"/>
      <c r="AK18" s="116"/>
      <c r="AL18" s="116"/>
      <c r="AM18" s="116"/>
      <c r="AN18" s="116"/>
      <c r="AO18" s="116"/>
      <c r="AP18" s="116"/>
      <c r="AQ18" s="117"/>
      <c r="AR18" s="121">
        <f t="shared" si="10"/>
        <v>0</v>
      </c>
      <c r="AS18" s="115"/>
      <c r="AT18" s="116"/>
      <c r="AU18" s="116"/>
      <c r="AV18" s="116"/>
      <c r="AW18" s="116"/>
      <c r="AX18" s="116"/>
      <c r="AY18" s="116"/>
      <c r="AZ18" s="116"/>
      <c r="BA18" s="116"/>
      <c r="BB18" s="116"/>
      <c r="BC18" s="116"/>
      <c r="BD18" s="117"/>
      <c r="BE18" s="123">
        <f t="shared" si="11"/>
        <v>0</v>
      </c>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row>
    <row r="19" spans="1:91" s="1" customFormat="1" ht="13" x14ac:dyDescent="0.3">
      <c r="A19" s="126"/>
      <c r="B19" s="106"/>
      <c r="C19" s="106"/>
      <c r="D19" s="106"/>
      <c r="E19" s="107"/>
      <c r="F19" s="115"/>
      <c r="G19" s="116"/>
      <c r="H19" s="116"/>
      <c r="I19" s="116"/>
      <c r="J19" s="116"/>
      <c r="K19" s="116"/>
      <c r="L19" s="116"/>
      <c r="M19" s="116"/>
      <c r="N19" s="116"/>
      <c r="O19" s="116"/>
      <c r="P19" s="116"/>
      <c r="Q19" s="117"/>
      <c r="R19" s="121">
        <f t="shared" si="8"/>
        <v>0</v>
      </c>
      <c r="S19" s="115"/>
      <c r="T19" s="116"/>
      <c r="U19" s="116"/>
      <c r="V19" s="116"/>
      <c r="W19" s="116"/>
      <c r="X19" s="116"/>
      <c r="Y19" s="116"/>
      <c r="Z19" s="116"/>
      <c r="AA19" s="116"/>
      <c r="AB19" s="116"/>
      <c r="AC19" s="116"/>
      <c r="AD19" s="117"/>
      <c r="AE19" s="121">
        <f t="shared" si="9"/>
        <v>0</v>
      </c>
      <c r="AF19" s="115"/>
      <c r="AG19" s="116"/>
      <c r="AH19" s="116"/>
      <c r="AI19" s="116"/>
      <c r="AJ19" s="116"/>
      <c r="AK19" s="116"/>
      <c r="AL19" s="116"/>
      <c r="AM19" s="116"/>
      <c r="AN19" s="116"/>
      <c r="AO19" s="116"/>
      <c r="AP19" s="116"/>
      <c r="AQ19" s="117"/>
      <c r="AR19" s="121">
        <f t="shared" si="10"/>
        <v>0</v>
      </c>
      <c r="AS19" s="115"/>
      <c r="AT19" s="116"/>
      <c r="AU19" s="116"/>
      <c r="AV19" s="116"/>
      <c r="AW19" s="116"/>
      <c r="AX19" s="116"/>
      <c r="AY19" s="116"/>
      <c r="AZ19" s="116"/>
      <c r="BA19" s="116"/>
      <c r="BB19" s="116"/>
      <c r="BC19" s="116"/>
      <c r="BD19" s="117"/>
      <c r="BE19" s="123">
        <f t="shared" si="11"/>
        <v>0</v>
      </c>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row>
    <row r="20" spans="1:91" s="1" customFormat="1" ht="13" x14ac:dyDescent="0.3">
      <c r="A20" s="126"/>
      <c r="B20" s="106"/>
      <c r="C20" s="106"/>
      <c r="D20" s="106"/>
      <c r="E20" s="107"/>
      <c r="F20" s="115"/>
      <c r="G20" s="116"/>
      <c r="H20" s="116"/>
      <c r="I20" s="116"/>
      <c r="J20" s="116"/>
      <c r="K20" s="116"/>
      <c r="L20" s="116"/>
      <c r="M20" s="116"/>
      <c r="N20" s="116"/>
      <c r="O20" s="116"/>
      <c r="P20" s="116"/>
      <c r="Q20" s="117"/>
      <c r="R20" s="121">
        <f t="shared" si="8"/>
        <v>0</v>
      </c>
      <c r="S20" s="115"/>
      <c r="T20" s="116"/>
      <c r="U20" s="116"/>
      <c r="V20" s="116"/>
      <c r="W20" s="116"/>
      <c r="X20" s="116"/>
      <c r="Y20" s="116"/>
      <c r="Z20" s="116"/>
      <c r="AA20" s="116"/>
      <c r="AB20" s="116"/>
      <c r="AC20" s="116"/>
      <c r="AD20" s="117"/>
      <c r="AE20" s="121">
        <f t="shared" si="9"/>
        <v>0</v>
      </c>
      <c r="AF20" s="115"/>
      <c r="AG20" s="116"/>
      <c r="AH20" s="116"/>
      <c r="AI20" s="116"/>
      <c r="AJ20" s="116"/>
      <c r="AK20" s="116"/>
      <c r="AL20" s="116"/>
      <c r="AM20" s="116"/>
      <c r="AN20" s="116"/>
      <c r="AO20" s="116"/>
      <c r="AP20" s="116"/>
      <c r="AQ20" s="117"/>
      <c r="AR20" s="121">
        <f t="shared" si="10"/>
        <v>0</v>
      </c>
      <c r="AS20" s="115"/>
      <c r="AT20" s="116"/>
      <c r="AU20" s="116"/>
      <c r="AV20" s="116"/>
      <c r="AW20" s="116"/>
      <c r="AX20" s="116"/>
      <c r="AY20" s="116"/>
      <c r="AZ20" s="116"/>
      <c r="BA20" s="116"/>
      <c r="BB20" s="116"/>
      <c r="BC20" s="116"/>
      <c r="BD20" s="117"/>
      <c r="BE20" s="123">
        <f t="shared" si="11"/>
        <v>0</v>
      </c>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row>
    <row r="21" spans="1:91" s="1" customFormat="1" ht="13" x14ac:dyDescent="0.3">
      <c r="A21" s="126"/>
      <c r="B21" s="106"/>
      <c r="C21" s="106"/>
      <c r="D21" s="106"/>
      <c r="E21" s="107"/>
      <c r="F21" s="115"/>
      <c r="G21" s="116"/>
      <c r="H21" s="116"/>
      <c r="I21" s="116"/>
      <c r="J21" s="116"/>
      <c r="K21" s="116"/>
      <c r="L21" s="116"/>
      <c r="M21" s="116"/>
      <c r="N21" s="116"/>
      <c r="O21" s="116"/>
      <c r="P21" s="116"/>
      <c r="Q21" s="117"/>
      <c r="R21" s="121">
        <f t="shared" si="8"/>
        <v>0</v>
      </c>
      <c r="S21" s="115"/>
      <c r="T21" s="116"/>
      <c r="U21" s="116"/>
      <c r="V21" s="116"/>
      <c r="W21" s="116"/>
      <c r="X21" s="116"/>
      <c r="Y21" s="116"/>
      <c r="Z21" s="116"/>
      <c r="AA21" s="116"/>
      <c r="AB21" s="116"/>
      <c r="AC21" s="116"/>
      <c r="AD21" s="117"/>
      <c r="AE21" s="121">
        <f t="shared" si="9"/>
        <v>0</v>
      </c>
      <c r="AF21" s="115"/>
      <c r="AG21" s="116"/>
      <c r="AH21" s="116"/>
      <c r="AI21" s="116"/>
      <c r="AJ21" s="116"/>
      <c r="AK21" s="116"/>
      <c r="AL21" s="116"/>
      <c r="AM21" s="116"/>
      <c r="AN21" s="116"/>
      <c r="AO21" s="116"/>
      <c r="AP21" s="116"/>
      <c r="AQ21" s="117"/>
      <c r="AR21" s="121">
        <f t="shared" si="10"/>
        <v>0</v>
      </c>
      <c r="AS21" s="115"/>
      <c r="AT21" s="116"/>
      <c r="AU21" s="116"/>
      <c r="AV21" s="116"/>
      <c r="AW21" s="116"/>
      <c r="AX21" s="116"/>
      <c r="AY21" s="116"/>
      <c r="AZ21" s="116"/>
      <c r="BA21" s="116"/>
      <c r="BB21" s="116"/>
      <c r="BC21" s="116"/>
      <c r="BD21" s="117"/>
      <c r="BE21" s="123">
        <f t="shared" si="11"/>
        <v>0</v>
      </c>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row>
    <row r="22" spans="1:91" s="1" customFormat="1" ht="13" x14ac:dyDescent="0.3">
      <c r="A22" s="126"/>
      <c r="B22" s="106"/>
      <c r="C22" s="106"/>
      <c r="D22" s="106"/>
      <c r="E22" s="107"/>
      <c r="F22" s="115"/>
      <c r="G22" s="116"/>
      <c r="H22" s="116"/>
      <c r="I22" s="116"/>
      <c r="J22" s="116"/>
      <c r="K22" s="116"/>
      <c r="L22" s="116"/>
      <c r="M22" s="116"/>
      <c r="N22" s="116"/>
      <c r="O22" s="116"/>
      <c r="P22" s="116"/>
      <c r="Q22" s="117"/>
      <c r="R22" s="121">
        <f t="shared" si="8"/>
        <v>0</v>
      </c>
      <c r="S22" s="115"/>
      <c r="T22" s="116"/>
      <c r="U22" s="116"/>
      <c r="V22" s="116"/>
      <c r="W22" s="116"/>
      <c r="X22" s="116"/>
      <c r="Y22" s="116"/>
      <c r="Z22" s="116"/>
      <c r="AA22" s="116"/>
      <c r="AB22" s="116"/>
      <c r="AC22" s="116"/>
      <c r="AD22" s="117"/>
      <c r="AE22" s="121">
        <f t="shared" si="9"/>
        <v>0</v>
      </c>
      <c r="AF22" s="115"/>
      <c r="AG22" s="116"/>
      <c r="AH22" s="116"/>
      <c r="AI22" s="116"/>
      <c r="AJ22" s="116"/>
      <c r="AK22" s="116"/>
      <c r="AL22" s="116"/>
      <c r="AM22" s="116"/>
      <c r="AN22" s="116"/>
      <c r="AO22" s="116"/>
      <c r="AP22" s="116"/>
      <c r="AQ22" s="117"/>
      <c r="AR22" s="121">
        <f t="shared" si="10"/>
        <v>0</v>
      </c>
      <c r="AS22" s="115"/>
      <c r="AT22" s="116"/>
      <c r="AU22" s="116"/>
      <c r="AV22" s="116"/>
      <c r="AW22" s="116"/>
      <c r="AX22" s="116"/>
      <c r="AY22" s="116"/>
      <c r="AZ22" s="116"/>
      <c r="BA22" s="116"/>
      <c r="BB22" s="116"/>
      <c r="BC22" s="116"/>
      <c r="BD22" s="117"/>
      <c r="BE22" s="123">
        <f t="shared" si="11"/>
        <v>0</v>
      </c>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row>
    <row r="23" spans="1:91" s="1" customFormat="1" ht="13" x14ac:dyDescent="0.3">
      <c r="A23" s="127"/>
      <c r="B23" s="108"/>
      <c r="C23" s="108"/>
      <c r="D23" s="108"/>
      <c r="E23" s="109"/>
      <c r="F23" s="118"/>
      <c r="G23" s="119"/>
      <c r="H23" s="119"/>
      <c r="I23" s="119"/>
      <c r="J23" s="119"/>
      <c r="K23" s="119"/>
      <c r="L23" s="119"/>
      <c r="M23" s="119"/>
      <c r="N23" s="119"/>
      <c r="O23" s="119"/>
      <c r="P23" s="119"/>
      <c r="Q23" s="120"/>
      <c r="R23" s="121">
        <f t="shared" si="8"/>
        <v>0</v>
      </c>
      <c r="S23" s="118"/>
      <c r="T23" s="119"/>
      <c r="U23" s="119"/>
      <c r="V23" s="119"/>
      <c r="W23" s="119"/>
      <c r="X23" s="119"/>
      <c r="Y23" s="119"/>
      <c r="Z23" s="119"/>
      <c r="AA23" s="119"/>
      <c r="AB23" s="119"/>
      <c r="AC23" s="119"/>
      <c r="AD23" s="120"/>
      <c r="AE23" s="121">
        <f t="shared" si="9"/>
        <v>0</v>
      </c>
      <c r="AF23" s="118"/>
      <c r="AG23" s="119"/>
      <c r="AH23" s="119"/>
      <c r="AI23" s="119"/>
      <c r="AJ23" s="119"/>
      <c r="AK23" s="119"/>
      <c r="AL23" s="119"/>
      <c r="AM23" s="119"/>
      <c r="AN23" s="119"/>
      <c r="AO23" s="119"/>
      <c r="AP23" s="119"/>
      <c r="AQ23" s="120"/>
      <c r="AR23" s="121">
        <f t="shared" si="10"/>
        <v>0</v>
      </c>
      <c r="AS23" s="118"/>
      <c r="AT23" s="119"/>
      <c r="AU23" s="119"/>
      <c r="AV23" s="119"/>
      <c r="AW23" s="119"/>
      <c r="AX23" s="119"/>
      <c r="AY23" s="119"/>
      <c r="AZ23" s="119"/>
      <c r="BA23" s="119"/>
      <c r="BB23" s="119"/>
      <c r="BC23" s="119"/>
      <c r="BD23" s="120"/>
      <c r="BE23" s="124">
        <f t="shared" si="11"/>
        <v>0</v>
      </c>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row>
    <row r="24" spans="1:91" s="1" customFormat="1" ht="13" collapsed="1" thickBot="1" x14ac:dyDescent="0.3">
      <c r="A24" s="195"/>
      <c r="B24" s="196"/>
      <c r="C24" s="196"/>
      <c r="D24" s="196"/>
      <c r="E24" s="196"/>
      <c r="F24" s="188">
        <f>SUM(F4:F23)</f>
        <v>0</v>
      </c>
      <c r="G24" s="188">
        <f t="shared" ref="G24:BE24" si="12">SUM(G4:G23)</f>
        <v>0</v>
      </c>
      <c r="H24" s="188">
        <f t="shared" si="12"/>
        <v>0</v>
      </c>
      <c r="I24" s="188">
        <f t="shared" si="12"/>
        <v>0</v>
      </c>
      <c r="J24" s="188">
        <f t="shared" si="12"/>
        <v>0</v>
      </c>
      <c r="K24" s="188">
        <f t="shared" si="12"/>
        <v>0</v>
      </c>
      <c r="L24" s="188">
        <f t="shared" si="12"/>
        <v>0</v>
      </c>
      <c r="M24" s="188">
        <f t="shared" si="12"/>
        <v>0</v>
      </c>
      <c r="N24" s="188">
        <f t="shared" si="12"/>
        <v>0</v>
      </c>
      <c r="O24" s="188">
        <f t="shared" si="12"/>
        <v>0</v>
      </c>
      <c r="P24" s="188">
        <f t="shared" si="12"/>
        <v>0</v>
      </c>
      <c r="Q24" s="188">
        <f t="shared" si="12"/>
        <v>0</v>
      </c>
      <c r="R24" s="188">
        <f>SUM(R4:R23)</f>
        <v>0</v>
      </c>
      <c r="S24" s="188">
        <f t="shared" si="12"/>
        <v>0</v>
      </c>
      <c r="T24" s="188">
        <f t="shared" si="12"/>
        <v>0</v>
      </c>
      <c r="U24" s="188">
        <f t="shared" si="12"/>
        <v>0</v>
      </c>
      <c r="V24" s="188">
        <f t="shared" si="12"/>
        <v>0</v>
      </c>
      <c r="W24" s="188">
        <f t="shared" si="12"/>
        <v>0</v>
      </c>
      <c r="X24" s="188">
        <f t="shared" si="12"/>
        <v>0</v>
      </c>
      <c r="Y24" s="188">
        <f t="shared" si="12"/>
        <v>0</v>
      </c>
      <c r="Z24" s="188">
        <f t="shared" si="12"/>
        <v>0</v>
      </c>
      <c r="AA24" s="188">
        <f t="shared" si="12"/>
        <v>0</v>
      </c>
      <c r="AB24" s="188">
        <f t="shared" si="12"/>
        <v>0</v>
      </c>
      <c r="AC24" s="188">
        <f t="shared" si="12"/>
        <v>0</v>
      </c>
      <c r="AD24" s="188">
        <f t="shared" si="12"/>
        <v>0</v>
      </c>
      <c r="AE24" s="188">
        <f t="shared" si="12"/>
        <v>0</v>
      </c>
      <c r="AF24" s="188">
        <f t="shared" si="12"/>
        <v>0</v>
      </c>
      <c r="AG24" s="188">
        <f t="shared" si="12"/>
        <v>0</v>
      </c>
      <c r="AH24" s="188">
        <f t="shared" si="12"/>
        <v>0</v>
      </c>
      <c r="AI24" s="188">
        <f t="shared" si="12"/>
        <v>0</v>
      </c>
      <c r="AJ24" s="188">
        <f t="shared" si="12"/>
        <v>0</v>
      </c>
      <c r="AK24" s="188">
        <f t="shared" si="12"/>
        <v>0</v>
      </c>
      <c r="AL24" s="188">
        <f t="shared" si="12"/>
        <v>0</v>
      </c>
      <c r="AM24" s="188">
        <f t="shared" si="12"/>
        <v>0</v>
      </c>
      <c r="AN24" s="188">
        <f t="shared" si="12"/>
        <v>0</v>
      </c>
      <c r="AO24" s="188">
        <f t="shared" si="12"/>
        <v>0</v>
      </c>
      <c r="AP24" s="188">
        <f t="shared" si="12"/>
        <v>0</v>
      </c>
      <c r="AQ24" s="188">
        <f t="shared" si="12"/>
        <v>0</v>
      </c>
      <c r="AR24" s="188">
        <f t="shared" si="12"/>
        <v>0</v>
      </c>
      <c r="AS24" s="188">
        <f t="shared" si="12"/>
        <v>0</v>
      </c>
      <c r="AT24" s="188">
        <f t="shared" si="12"/>
        <v>0</v>
      </c>
      <c r="AU24" s="188">
        <f t="shared" si="12"/>
        <v>0</v>
      </c>
      <c r="AV24" s="188">
        <f t="shared" si="12"/>
        <v>0</v>
      </c>
      <c r="AW24" s="188">
        <f t="shared" si="12"/>
        <v>0</v>
      </c>
      <c r="AX24" s="188">
        <f t="shared" si="12"/>
        <v>0</v>
      </c>
      <c r="AY24" s="188">
        <f t="shared" si="12"/>
        <v>0</v>
      </c>
      <c r="AZ24" s="188">
        <f t="shared" si="12"/>
        <v>0</v>
      </c>
      <c r="BA24" s="188">
        <f t="shared" si="12"/>
        <v>0</v>
      </c>
      <c r="BB24" s="188">
        <f t="shared" si="12"/>
        <v>0</v>
      </c>
      <c r="BC24" s="188">
        <f t="shared" si="12"/>
        <v>0</v>
      </c>
      <c r="BD24" s="188">
        <f t="shared" si="12"/>
        <v>0</v>
      </c>
      <c r="BE24" s="188">
        <f t="shared" si="12"/>
        <v>0</v>
      </c>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row>
    <row r="25" spans="1:91" s="1" customFormat="1" ht="12" customHeight="1" thickTop="1" x14ac:dyDescent="0.25">
      <c r="A25" s="194">
        <f>A4</f>
        <v>0</v>
      </c>
      <c r="F25" s="2">
        <f>+F4*$B4</f>
        <v>0</v>
      </c>
      <c r="G25" s="2">
        <f t="shared" ref="G25:Q25" si="13">+G4*$B4</f>
        <v>0</v>
      </c>
      <c r="H25" s="2">
        <f t="shared" si="13"/>
        <v>0</v>
      </c>
      <c r="I25" s="2">
        <f t="shared" si="13"/>
        <v>0</v>
      </c>
      <c r="J25" s="2">
        <f t="shared" si="13"/>
        <v>0</v>
      </c>
      <c r="K25" s="2">
        <f t="shared" si="13"/>
        <v>0</v>
      </c>
      <c r="L25" s="2">
        <f t="shared" si="13"/>
        <v>0</v>
      </c>
      <c r="M25" s="2">
        <f t="shared" si="13"/>
        <v>0</v>
      </c>
      <c r="N25" s="2">
        <f t="shared" si="13"/>
        <v>0</v>
      </c>
      <c r="O25" s="2">
        <f t="shared" si="13"/>
        <v>0</v>
      </c>
      <c r="P25" s="2">
        <f t="shared" si="13"/>
        <v>0</v>
      </c>
      <c r="Q25" s="2">
        <f t="shared" si="13"/>
        <v>0</v>
      </c>
      <c r="R25" s="3">
        <f>SUM(F25:Q25)</f>
        <v>0</v>
      </c>
      <c r="S25" s="2">
        <f>+S4*$C4</f>
        <v>0</v>
      </c>
      <c r="T25" s="2">
        <f t="shared" ref="T25:AD25" si="14">+T4*$C4</f>
        <v>0</v>
      </c>
      <c r="U25" s="2">
        <f t="shared" si="14"/>
        <v>0</v>
      </c>
      <c r="V25" s="2">
        <f t="shared" si="14"/>
        <v>0</v>
      </c>
      <c r="W25" s="2">
        <f t="shared" si="14"/>
        <v>0</v>
      </c>
      <c r="X25" s="2">
        <f t="shared" si="14"/>
        <v>0</v>
      </c>
      <c r="Y25" s="2">
        <f t="shared" si="14"/>
        <v>0</v>
      </c>
      <c r="Z25" s="2">
        <f t="shared" si="14"/>
        <v>0</v>
      </c>
      <c r="AA25" s="2">
        <f t="shared" si="14"/>
        <v>0</v>
      </c>
      <c r="AB25" s="2">
        <f t="shared" si="14"/>
        <v>0</v>
      </c>
      <c r="AC25" s="2">
        <f t="shared" si="14"/>
        <v>0</v>
      </c>
      <c r="AD25" s="2">
        <f t="shared" si="14"/>
        <v>0</v>
      </c>
      <c r="AE25" s="3">
        <f>SUM(S25:AD25)</f>
        <v>0</v>
      </c>
      <c r="AF25" s="2">
        <f>+AF4*$D4</f>
        <v>0</v>
      </c>
      <c r="AG25" s="2">
        <f t="shared" ref="AG25:AQ25" si="15">+AG4*$D4</f>
        <v>0</v>
      </c>
      <c r="AH25" s="2">
        <f t="shared" si="15"/>
        <v>0</v>
      </c>
      <c r="AI25" s="2">
        <f t="shared" si="15"/>
        <v>0</v>
      </c>
      <c r="AJ25" s="2">
        <f t="shared" si="15"/>
        <v>0</v>
      </c>
      <c r="AK25" s="2">
        <f t="shared" si="15"/>
        <v>0</v>
      </c>
      <c r="AL25" s="2">
        <f t="shared" si="15"/>
        <v>0</v>
      </c>
      <c r="AM25" s="2">
        <f t="shared" si="15"/>
        <v>0</v>
      </c>
      <c r="AN25" s="2">
        <f t="shared" si="15"/>
        <v>0</v>
      </c>
      <c r="AO25" s="2">
        <f t="shared" si="15"/>
        <v>0</v>
      </c>
      <c r="AP25" s="2">
        <f t="shared" si="15"/>
        <v>0</v>
      </c>
      <c r="AQ25" s="2">
        <f t="shared" si="15"/>
        <v>0</v>
      </c>
      <c r="AR25" s="3">
        <f>SUM(AF25:AQ25)</f>
        <v>0</v>
      </c>
      <c r="AS25" s="2">
        <f>+AS4*$E4</f>
        <v>0</v>
      </c>
      <c r="AT25" s="2">
        <f t="shared" ref="AT25:BD25" si="16">+AT4*$E4</f>
        <v>0</v>
      </c>
      <c r="AU25" s="2">
        <f t="shared" si="16"/>
        <v>0</v>
      </c>
      <c r="AV25" s="2">
        <f t="shared" si="16"/>
        <v>0</v>
      </c>
      <c r="AW25" s="2">
        <f t="shared" si="16"/>
        <v>0</v>
      </c>
      <c r="AX25" s="2">
        <f t="shared" si="16"/>
        <v>0</v>
      </c>
      <c r="AY25" s="2">
        <f t="shared" si="16"/>
        <v>0</v>
      </c>
      <c r="AZ25" s="2">
        <f t="shared" si="16"/>
        <v>0</v>
      </c>
      <c r="BA25" s="2">
        <f t="shared" si="16"/>
        <v>0</v>
      </c>
      <c r="BB25" s="2">
        <f t="shared" si="16"/>
        <v>0</v>
      </c>
      <c r="BC25" s="2">
        <f t="shared" si="16"/>
        <v>0</v>
      </c>
      <c r="BD25" s="2">
        <f t="shared" si="16"/>
        <v>0</v>
      </c>
      <c r="BE25" s="3">
        <f>SUM(AS25:BD25)</f>
        <v>0</v>
      </c>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row>
    <row r="26" spans="1:91" s="1" customFormat="1" ht="12.75" customHeight="1" x14ac:dyDescent="0.25">
      <c r="A26" s="194">
        <f t="shared" ref="A26:A44" si="17">A5</f>
        <v>0</v>
      </c>
      <c r="F26" s="2">
        <f t="shared" ref="F26:Q26" si="18">+F5*$B5</f>
        <v>0</v>
      </c>
      <c r="G26" s="2">
        <f t="shared" si="18"/>
        <v>0</v>
      </c>
      <c r="H26" s="2">
        <f t="shared" si="18"/>
        <v>0</v>
      </c>
      <c r="I26" s="2">
        <f t="shared" si="18"/>
        <v>0</v>
      </c>
      <c r="J26" s="2">
        <f t="shared" si="18"/>
        <v>0</v>
      </c>
      <c r="K26" s="2">
        <f t="shared" si="18"/>
        <v>0</v>
      </c>
      <c r="L26" s="2">
        <f t="shared" si="18"/>
        <v>0</v>
      </c>
      <c r="M26" s="2">
        <f t="shared" si="18"/>
        <v>0</v>
      </c>
      <c r="N26" s="2">
        <f t="shared" si="18"/>
        <v>0</v>
      </c>
      <c r="O26" s="2">
        <f t="shared" si="18"/>
        <v>0</v>
      </c>
      <c r="P26" s="2">
        <f t="shared" si="18"/>
        <v>0</v>
      </c>
      <c r="Q26" s="2">
        <f t="shared" si="18"/>
        <v>0</v>
      </c>
      <c r="R26" s="3">
        <f>SUM(F26:Q26)</f>
        <v>0</v>
      </c>
      <c r="S26" s="2">
        <f t="shared" ref="S26:AD26" si="19">+S5*$C5</f>
        <v>0</v>
      </c>
      <c r="T26" s="2">
        <f t="shared" si="19"/>
        <v>0</v>
      </c>
      <c r="U26" s="2">
        <f t="shared" si="19"/>
        <v>0</v>
      </c>
      <c r="V26" s="2">
        <f t="shared" si="19"/>
        <v>0</v>
      </c>
      <c r="W26" s="2">
        <f t="shared" si="19"/>
        <v>0</v>
      </c>
      <c r="X26" s="2">
        <f t="shared" si="19"/>
        <v>0</v>
      </c>
      <c r="Y26" s="2">
        <f t="shared" si="19"/>
        <v>0</v>
      </c>
      <c r="Z26" s="2">
        <f t="shared" si="19"/>
        <v>0</v>
      </c>
      <c r="AA26" s="2">
        <f t="shared" si="19"/>
        <v>0</v>
      </c>
      <c r="AB26" s="2">
        <f t="shared" si="19"/>
        <v>0</v>
      </c>
      <c r="AC26" s="2">
        <f t="shared" si="19"/>
        <v>0</v>
      </c>
      <c r="AD26" s="2">
        <f t="shared" si="19"/>
        <v>0</v>
      </c>
      <c r="AE26" s="3">
        <f>SUM(S26:AD26)</f>
        <v>0</v>
      </c>
      <c r="AF26" s="2">
        <f t="shared" ref="AF26:AQ26" si="20">+AF5*$D5</f>
        <v>0</v>
      </c>
      <c r="AG26" s="2">
        <f t="shared" si="20"/>
        <v>0</v>
      </c>
      <c r="AH26" s="2">
        <f t="shared" si="20"/>
        <v>0</v>
      </c>
      <c r="AI26" s="2">
        <f t="shared" si="20"/>
        <v>0</v>
      </c>
      <c r="AJ26" s="2">
        <f t="shared" si="20"/>
        <v>0</v>
      </c>
      <c r="AK26" s="2">
        <f t="shared" si="20"/>
        <v>0</v>
      </c>
      <c r="AL26" s="2">
        <f t="shared" si="20"/>
        <v>0</v>
      </c>
      <c r="AM26" s="2">
        <f t="shared" si="20"/>
        <v>0</v>
      </c>
      <c r="AN26" s="2">
        <f t="shared" si="20"/>
        <v>0</v>
      </c>
      <c r="AO26" s="2">
        <f t="shared" si="20"/>
        <v>0</v>
      </c>
      <c r="AP26" s="2">
        <f t="shared" si="20"/>
        <v>0</v>
      </c>
      <c r="AQ26" s="2">
        <f t="shared" si="20"/>
        <v>0</v>
      </c>
      <c r="AR26" s="3">
        <f>SUM(AF26:AQ26)</f>
        <v>0</v>
      </c>
      <c r="AS26" s="2">
        <f t="shared" ref="AS26:BD26" si="21">+AS5*$E5</f>
        <v>0</v>
      </c>
      <c r="AT26" s="2">
        <f t="shared" si="21"/>
        <v>0</v>
      </c>
      <c r="AU26" s="2">
        <f t="shared" si="21"/>
        <v>0</v>
      </c>
      <c r="AV26" s="2">
        <f t="shared" si="21"/>
        <v>0</v>
      </c>
      <c r="AW26" s="2">
        <f t="shared" si="21"/>
        <v>0</v>
      </c>
      <c r="AX26" s="2">
        <f t="shared" si="21"/>
        <v>0</v>
      </c>
      <c r="AY26" s="2">
        <f t="shared" si="21"/>
        <v>0</v>
      </c>
      <c r="AZ26" s="2">
        <f t="shared" si="21"/>
        <v>0</v>
      </c>
      <c r="BA26" s="2">
        <f t="shared" si="21"/>
        <v>0</v>
      </c>
      <c r="BB26" s="2">
        <f t="shared" si="21"/>
        <v>0</v>
      </c>
      <c r="BC26" s="2">
        <f t="shared" si="21"/>
        <v>0</v>
      </c>
      <c r="BD26" s="2">
        <f t="shared" si="21"/>
        <v>0</v>
      </c>
      <c r="BE26" s="3">
        <f>SUM(AS26:BD26)</f>
        <v>0</v>
      </c>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row>
    <row r="27" spans="1:91" s="1" customFormat="1" x14ac:dyDescent="0.25">
      <c r="A27" s="194">
        <f t="shared" si="17"/>
        <v>0</v>
      </c>
      <c r="F27" s="2">
        <f t="shared" ref="F27:Q27" si="22">+F6*$B6</f>
        <v>0</v>
      </c>
      <c r="G27" s="2">
        <f t="shared" si="22"/>
        <v>0</v>
      </c>
      <c r="H27" s="2">
        <f t="shared" si="22"/>
        <v>0</v>
      </c>
      <c r="I27" s="2">
        <f t="shared" si="22"/>
        <v>0</v>
      </c>
      <c r="J27" s="2">
        <f t="shared" si="22"/>
        <v>0</v>
      </c>
      <c r="K27" s="2">
        <f t="shared" si="22"/>
        <v>0</v>
      </c>
      <c r="L27" s="2">
        <f t="shared" si="22"/>
        <v>0</v>
      </c>
      <c r="M27" s="2">
        <f t="shared" si="22"/>
        <v>0</v>
      </c>
      <c r="N27" s="2">
        <f t="shared" si="22"/>
        <v>0</v>
      </c>
      <c r="O27" s="2">
        <f t="shared" si="22"/>
        <v>0</v>
      </c>
      <c r="P27" s="2">
        <f t="shared" si="22"/>
        <v>0</v>
      </c>
      <c r="Q27" s="2">
        <f t="shared" si="22"/>
        <v>0</v>
      </c>
      <c r="R27" s="3">
        <f t="shared" ref="R27:R44" si="23">SUM(F27:Q27)</f>
        <v>0</v>
      </c>
      <c r="S27" s="2">
        <f t="shared" ref="S27:AD27" si="24">+S6*$C6</f>
        <v>0</v>
      </c>
      <c r="T27" s="2">
        <f t="shared" si="24"/>
        <v>0</v>
      </c>
      <c r="U27" s="2">
        <f t="shared" si="24"/>
        <v>0</v>
      </c>
      <c r="V27" s="2">
        <f t="shared" si="24"/>
        <v>0</v>
      </c>
      <c r="W27" s="2">
        <f t="shared" si="24"/>
        <v>0</v>
      </c>
      <c r="X27" s="2">
        <f t="shared" si="24"/>
        <v>0</v>
      </c>
      <c r="Y27" s="2">
        <f t="shared" si="24"/>
        <v>0</v>
      </c>
      <c r="Z27" s="2">
        <f t="shared" si="24"/>
        <v>0</v>
      </c>
      <c r="AA27" s="2">
        <f t="shared" si="24"/>
        <v>0</v>
      </c>
      <c r="AB27" s="2">
        <f t="shared" si="24"/>
        <v>0</v>
      </c>
      <c r="AC27" s="2">
        <f t="shared" si="24"/>
        <v>0</v>
      </c>
      <c r="AD27" s="2">
        <f t="shared" si="24"/>
        <v>0</v>
      </c>
      <c r="AE27" s="3">
        <f t="shared" ref="AE27:AE44" si="25">SUM(S27:AD27)</f>
        <v>0</v>
      </c>
      <c r="AF27" s="2">
        <f t="shared" ref="AF27:AQ27" si="26">+AF6*$D6</f>
        <v>0</v>
      </c>
      <c r="AG27" s="2">
        <f t="shared" si="26"/>
        <v>0</v>
      </c>
      <c r="AH27" s="2">
        <f t="shared" si="26"/>
        <v>0</v>
      </c>
      <c r="AI27" s="2">
        <f t="shared" si="26"/>
        <v>0</v>
      </c>
      <c r="AJ27" s="2">
        <f t="shared" si="26"/>
        <v>0</v>
      </c>
      <c r="AK27" s="2">
        <f t="shared" si="26"/>
        <v>0</v>
      </c>
      <c r="AL27" s="2">
        <f t="shared" si="26"/>
        <v>0</v>
      </c>
      <c r="AM27" s="2">
        <f t="shared" si="26"/>
        <v>0</v>
      </c>
      <c r="AN27" s="2">
        <f t="shared" si="26"/>
        <v>0</v>
      </c>
      <c r="AO27" s="2">
        <f t="shared" si="26"/>
        <v>0</v>
      </c>
      <c r="AP27" s="2">
        <f t="shared" si="26"/>
        <v>0</v>
      </c>
      <c r="AQ27" s="2">
        <f t="shared" si="26"/>
        <v>0</v>
      </c>
      <c r="AR27" s="3">
        <f t="shared" ref="AR27:AR44" si="27">SUM(AF27:AQ27)</f>
        <v>0</v>
      </c>
      <c r="AS27" s="2">
        <f t="shared" ref="AS27:BD27" si="28">+AS6*$E6</f>
        <v>0</v>
      </c>
      <c r="AT27" s="2">
        <f t="shared" si="28"/>
        <v>0</v>
      </c>
      <c r="AU27" s="2">
        <f t="shared" si="28"/>
        <v>0</v>
      </c>
      <c r="AV27" s="2">
        <f t="shared" si="28"/>
        <v>0</v>
      </c>
      <c r="AW27" s="2">
        <f t="shared" si="28"/>
        <v>0</v>
      </c>
      <c r="AX27" s="2">
        <f t="shared" si="28"/>
        <v>0</v>
      </c>
      <c r="AY27" s="2">
        <f t="shared" si="28"/>
        <v>0</v>
      </c>
      <c r="AZ27" s="2">
        <f t="shared" si="28"/>
        <v>0</v>
      </c>
      <c r="BA27" s="2">
        <f t="shared" si="28"/>
        <v>0</v>
      </c>
      <c r="BB27" s="2">
        <f t="shared" si="28"/>
        <v>0</v>
      </c>
      <c r="BC27" s="2">
        <f t="shared" si="28"/>
        <v>0</v>
      </c>
      <c r="BD27" s="2">
        <f t="shared" si="28"/>
        <v>0</v>
      </c>
      <c r="BE27" s="3">
        <f t="shared" ref="BE27:BE44" si="29">SUM(AS27:BD27)</f>
        <v>0</v>
      </c>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row>
    <row r="28" spans="1:91" s="1" customFormat="1" ht="12" customHeight="1" x14ac:dyDescent="0.25">
      <c r="A28" s="194">
        <f t="shared" si="17"/>
        <v>0</v>
      </c>
      <c r="F28" s="2">
        <f t="shared" ref="F28:Q28" si="30">+F7*$B7</f>
        <v>0</v>
      </c>
      <c r="G28" s="2">
        <f t="shared" si="30"/>
        <v>0</v>
      </c>
      <c r="H28" s="2">
        <f t="shared" si="30"/>
        <v>0</v>
      </c>
      <c r="I28" s="2">
        <f t="shared" si="30"/>
        <v>0</v>
      </c>
      <c r="J28" s="2">
        <f t="shared" si="30"/>
        <v>0</v>
      </c>
      <c r="K28" s="2">
        <f t="shared" si="30"/>
        <v>0</v>
      </c>
      <c r="L28" s="2">
        <f t="shared" si="30"/>
        <v>0</v>
      </c>
      <c r="M28" s="2">
        <f t="shared" si="30"/>
        <v>0</v>
      </c>
      <c r="N28" s="2">
        <f t="shared" si="30"/>
        <v>0</v>
      </c>
      <c r="O28" s="2">
        <f t="shared" si="30"/>
        <v>0</v>
      </c>
      <c r="P28" s="2">
        <f t="shared" si="30"/>
        <v>0</v>
      </c>
      <c r="Q28" s="2">
        <f t="shared" si="30"/>
        <v>0</v>
      </c>
      <c r="R28" s="3">
        <f t="shared" si="23"/>
        <v>0</v>
      </c>
      <c r="S28" s="2">
        <f t="shared" ref="S28:AD28" si="31">+S7*$C7</f>
        <v>0</v>
      </c>
      <c r="T28" s="2">
        <f t="shared" si="31"/>
        <v>0</v>
      </c>
      <c r="U28" s="2">
        <f t="shared" si="31"/>
        <v>0</v>
      </c>
      <c r="V28" s="2">
        <f t="shared" si="31"/>
        <v>0</v>
      </c>
      <c r="W28" s="2">
        <f t="shared" si="31"/>
        <v>0</v>
      </c>
      <c r="X28" s="2">
        <f t="shared" si="31"/>
        <v>0</v>
      </c>
      <c r="Y28" s="2">
        <f t="shared" si="31"/>
        <v>0</v>
      </c>
      <c r="Z28" s="2">
        <f t="shared" si="31"/>
        <v>0</v>
      </c>
      <c r="AA28" s="2">
        <f t="shared" si="31"/>
        <v>0</v>
      </c>
      <c r="AB28" s="2">
        <f t="shared" si="31"/>
        <v>0</v>
      </c>
      <c r="AC28" s="2">
        <f t="shared" si="31"/>
        <v>0</v>
      </c>
      <c r="AD28" s="2">
        <f t="shared" si="31"/>
        <v>0</v>
      </c>
      <c r="AE28" s="3">
        <f t="shared" si="25"/>
        <v>0</v>
      </c>
      <c r="AF28" s="2">
        <f t="shared" ref="AF28:AQ28" si="32">+AF7*$D7</f>
        <v>0</v>
      </c>
      <c r="AG28" s="2">
        <f t="shared" si="32"/>
        <v>0</v>
      </c>
      <c r="AH28" s="2">
        <f t="shared" si="32"/>
        <v>0</v>
      </c>
      <c r="AI28" s="2">
        <f t="shared" si="32"/>
        <v>0</v>
      </c>
      <c r="AJ28" s="2">
        <f t="shared" si="32"/>
        <v>0</v>
      </c>
      <c r="AK28" s="2">
        <f t="shared" si="32"/>
        <v>0</v>
      </c>
      <c r="AL28" s="2">
        <f t="shared" si="32"/>
        <v>0</v>
      </c>
      <c r="AM28" s="2">
        <f t="shared" si="32"/>
        <v>0</v>
      </c>
      <c r="AN28" s="2">
        <f t="shared" si="32"/>
        <v>0</v>
      </c>
      <c r="AO28" s="2">
        <f t="shared" si="32"/>
        <v>0</v>
      </c>
      <c r="AP28" s="2">
        <f t="shared" si="32"/>
        <v>0</v>
      </c>
      <c r="AQ28" s="2">
        <f t="shared" si="32"/>
        <v>0</v>
      </c>
      <c r="AR28" s="3">
        <f t="shared" si="27"/>
        <v>0</v>
      </c>
      <c r="AS28" s="2">
        <f t="shared" ref="AS28:BD28" si="33">+AS7*$E7</f>
        <v>0</v>
      </c>
      <c r="AT28" s="2">
        <f t="shared" si="33"/>
        <v>0</v>
      </c>
      <c r="AU28" s="2">
        <f t="shared" si="33"/>
        <v>0</v>
      </c>
      <c r="AV28" s="2">
        <f t="shared" si="33"/>
        <v>0</v>
      </c>
      <c r="AW28" s="2">
        <f t="shared" si="33"/>
        <v>0</v>
      </c>
      <c r="AX28" s="2">
        <f t="shared" si="33"/>
        <v>0</v>
      </c>
      <c r="AY28" s="2">
        <f t="shared" si="33"/>
        <v>0</v>
      </c>
      <c r="AZ28" s="2">
        <f t="shared" si="33"/>
        <v>0</v>
      </c>
      <c r="BA28" s="2">
        <f t="shared" si="33"/>
        <v>0</v>
      </c>
      <c r="BB28" s="2">
        <f t="shared" si="33"/>
        <v>0</v>
      </c>
      <c r="BC28" s="2">
        <f t="shared" si="33"/>
        <v>0</v>
      </c>
      <c r="BD28" s="2">
        <f t="shared" si="33"/>
        <v>0</v>
      </c>
      <c r="BE28" s="3">
        <f t="shared" si="29"/>
        <v>0</v>
      </c>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row>
    <row r="29" spans="1:91" s="1" customFormat="1" ht="12.75" customHeight="1" x14ac:dyDescent="0.25">
      <c r="A29" s="194">
        <f t="shared" si="17"/>
        <v>0</v>
      </c>
      <c r="F29" s="2">
        <f t="shared" ref="F29:Q29" si="34">+F8*$B8</f>
        <v>0</v>
      </c>
      <c r="G29" s="2">
        <f t="shared" si="34"/>
        <v>0</v>
      </c>
      <c r="H29" s="2">
        <f t="shared" si="34"/>
        <v>0</v>
      </c>
      <c r="I29" s="2">
        <f t="shared" si="34"/>
        <v>0</v>
      </c>
      <c r="J29" s="2">
        <f t="shared" si="34"/>
        <v>0</v>
      </c>
      <c r="K29" s="2">
        <f t="shared" si="34"/>
        <v>0</v>
      </c>
      <c r="L29" s="2">
        <f t="shared" si="34"/>
        <v>0</v>
      </c>
      <c r="M29" s="2">
        <f t="shared" si="34"/>
        <v>0</v>
      </c>
      <c r="N29" s="2">
        <f t="shared" si="34"/>
        <v>0</v>
      </c>
      <c r="O29" s="2">
        <f t="shared" si="34"/>
        <v>0</v>
      </c>
      <c r="P29" s="2">
        <f t="shared" si="34"/>
        <v>0</v>
      </c>
      <c r="Q29" s="2">
        <f t="shared" si="34"/>
        <v>0</v>
      </c>
      <c r="R29" s="3">
        <f t="shared" si="23"/>
        <v>0</v>
      </c>
      <c r="S29" s="2">
        <f t="shared" ref="S29:AD29" si="35">+S8*$C8</f>
        <v>0</v>
      </c>
      <c r="T29" s="2">
        <f t="shared" si="35"/>
        <v>0</v>
      </c>
      <c r="U29" s="2">
        <f t="shared" si="35"/>
        <v>0</v>
      </c>
      <c r="V29" s="2">
        <f t="shared" si="35"/>
        <v>0</v>
      </c>
      <c r="W29" s="2">
        <f t="shared" si="35"/>
        <v>0</v>
      </c>
      <c r="X29" s="2">
        <f t="shared" si="35"/>
        <v>0</v>
      </c>
      <c r="Y29" s="2">
        <f t="shared" si="35"/>
        <v>0</v>
      </c>
      <c r="Z29" s="2">
        <f t="shared" si="35"/>
        <v>0</v>
      </c>
      <c r="AA29" s="2">
        <f t="shared" si="35"/>
        <v>0</v>
      </c>
      <c r="AB29" s="2">
        <f t="shared" si="35"/>
        <v>0</v>
      </c>
      <c r="AC29" s="2">
        <f t="shared" si="35"/>
        <v>0</v>
      </c>
      <c r="AD29" s="2">
        <f t="shared" si="35"/>
        <v>0</v>
      </c>
      <c r="AE29" s="3">
        <f t="shared" si="25"/>
        <v>0</v>
      </c>
      <c r="AF29" s="2">
        <f t="shared" ref="AF29:AQ29" si="36">+AF8*$D8</f>
        <v>0</v>
      </c>
      <c r="AG29" s="2">
        <f t="shared" si="36"/>
        <v>0</v>
      </c>
      <c r="AH29" s="2">
        <f t="shared" si="36"/>
        <v>0</v>
      </c>
      <c r="AI29" s="2">
        <f t="shared" si="36"/>
        <v>0</v>
      </c>
      <c r="AJ29" s="2">
        <f t="shared" si="36"/>
        <v>0</v>
      </c>
      <c r="AK29" s="2">
        <f t="shared" si="36"/>
        <v>0</v>
      </c>
      <c r="AL29" s="2">
        <f t="shared" si="36"/>
        <v>0</v>
      </c>
      <c r="AM29" s="2">
        <f t="shared" si="36"/>
        <v>0</v>
      </c>
      <c r="AN29" s="2">
        <f t="shared" si="36"/>
        <v>0</v>
      </c>
      <c r="AO29" s="2">
        <f t="shared" si="36"/>
        <v>0</v>
      </c>
      <c r="AP29" s="2">
        <f t="shared" si="36"/>
        <v>0</v>
      </c>
      <c r="AQ29" s="2">
        <f t="shared" si="36"/>
        <v>0</v>
      </c>
      <c r="AR29" s="3">
        <f t="shared" si="27"/>
        <v>0</v>
      </c>
      <c r="AS29" s="2">
        <f t="shared" ref="AS29:BD29" si="37">+AS8*$E8</f>
        <v>0</v>
      </c>
      <c r="AT29" s="2">
        <f t="shared" si="37"/>
        <v>0</v>
      </c>
      <c r="AU29" s="2">
        <f t="shared" si="37"/>
        <v>0</v>
      </c>
      <c r="AV29" s="2">
        <f t="shared" si="37"/>
        <v>0</v>
      </c>
      <c r="AW29" s="2">
        <f t="shared" si="37"/>
        <v>0</v>
      </c>
      <c r="AX29" s="2">
        <f t="shared" si="37"/>
        <v>0</v>
      </c>
      <c r="AY29" s="2">
        <f t="shared" si="37"/>
        <v>0</v>
      </c>
      <c r="AZ29" s="2">
        <f t="shared" si="37"/>
        <v>0</v>
      </c>
      <c r="BA29" s="2">
        <f t="shared" si="37"/>
        <v>0</v>
      </c>
      <c r="BB29" s="2">
        <f t="shared" si="37"/>
        <v>0</v>
      </c>
      <c r="BC29" s="2">
        <f t="shared" si="37"/>
        <v>0</v>
      </c>
      <c r="BD29" s="2">
        <f t="shared" si="37"/>
        <v>0</v>
      </c>
      <c r="BE29" s="3">
        <f t="shared" si="29"/>
        <v>0</v>
      </c>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row>
    <row r="30" spans="1:91" s="1" customFormat="1" ht="12.75" customHeight="1" x14ac:dyDescent="0.25">
      <c r="A30" s="194">
        <f t="shared" si="17"/>
        <v>0</v>
      </c>
      <c r="F30" s="2">
        <f t="shared" ref="F30:Q30" si="38">+F9*$B9</f>
        <v>0</v>
      </c>
      <c r="G30" s="2">
        <f t="shared" si="38"/>
        <v>0</v>
      </c>
      <c r="H30" s="2">
        <f t="shared" si="38"/>
        <v>0</v>
      </c>
      <c r="I30" s="2">
        <f t="shared" si="38"/>
        <v>0</v>
      </c>
      <c r="J30" s="2">
        <f t="shared" si="38"/>
        <v>0</v>
      </c>
      <c r="K30" s="2">
        <f t="shared" si="38"/>
        <v>0</v>
      </c>
      <c r="L30" s="2">
        <f t="shared" si="38"/>
        <v>0</v>
      </c>
      <c r="M30" s="2">
        <f t="shared" si="38"/>
        <v>0</v>
      </c>
      <c r="N30" s="2">
        <f t="shared" si="38"/>
        <v>0</v>
      </c>
      <c r="O30" s="2">
        <f t="shared" si="38"/>
        <v>0</v>
      </c>
      <c r="P30" s="2">
        <f t="shared" si="38"/>
        <v>0</v>
      </c>
      <c r="Q30" s="2">
        <f t="shared" si="38"/>
        <v>0</v>
      </c>
      <c r="R30" s="3">
        <f t="shared" si="23"/>
        <v>0</v>
      </c>
      <c r="S30" s="2">
        <f t="shared" ref="S30:AD30" si="39">+S9*$C9</f>
        <v>0</v>
      </c>
      <c r="T30" s="2">
        <f t="shared" si="39"/>
        <v>0</v>
      </c>
      <c r="U30" s="2">
        <f t="shared" si="39"/>
        <v>0</v>
      </c>
      <c r="V30" s="2">
        <f t="shared" si="39"/>
        <v>0</v>
      </c>
      <c r="W30" s="2">
        <f t="shared" si="39"/>
        <v>0</v>
      </c>
      <c r="X30" s="2">
        <f t="shared" si="39"/>
        <v>0</v>
      </c>
      <c r="Y30" s="2">
        <f t="shared" si="39"/>
        <v>0</v>
      </c>
      <c r="Z30" s="2">
        <f t="shared" si="39"/>
        <v>0</v>
      </c>
      <c r="AA30" s="2">
        <f t="shared" si="39"/>
        <v>0</v>
      </c>
      <c r="AB30" s="2">
        <f t="shared" si="39"/>
        <v>0</v>
      </c>
      <c r="AC30" s="2">
        <f t="shared" si="39"/>
        <v>0</v>
      </c>
      <c r="AD30" s="2">
        <f t="shared" si="39"/>
        <v>0</v>
      </c>
      <c r="AE30" s="3">
        <f t="shared" si="25"/>
        <v>0</v>
      </c>
      <c r="AF30" s="2">
        <f t="shared" ref="AF30:AQ30" si="40">+AF9*$D9</f>
        <v>0</v>
      </c>
      <c r="AG30" s="2">
        <f t="shared" si="40"/>
        <v>0</v>
      </c>
      <c r="AH30" s="2">
        <f t="shared" si="40"/>
        <v>0</v>
      </c>
      <c r="AI30" s="2">
        <f t="shared" si="40"/>
        <v>0</v>
      </c>
      <c r="AJ30" s="2">
        <f t="shared" si="40"/>
        <v>0</v>
      </c>
      <c r="AK30" s="2">
        <f t="shared" si="40"/>
        <v>0</v>
      </c>
      <c r="AL30" s="2">
        <f t="shared" si="40"/>
        <v>0</v>
      </c>
      <c r="AM30" s="2">
        <f t="shared" si="40"/>
        <v>0</v>
      </c>
      <c r="AN30" s="2">
        <f t="shared" si="40"/>
        <v>0</v>
      </c>
      <c r="AO30" s="2">
        <f t="shared" si="40"/>
        <v>0</v>
      </c>
      <c r="AP30" s="2">
        <f t="shared" si="40"/>
        <v>0</v>
      </c>
      <c r="AQ30" s="2">
        <f t="shared" si="40"/>
        <v>0</v>
      </c>
      <c r="AR30" s="3">
        <f t="shared" si="27"/>
        <v>0</v>
      </c>
      <c r="AS30" s="2">
        <f t="shared" ref="AS30:BD30" si="41">+AS9*$E9</f>
        <v>0</v>
      </c>
      <c r="AT30" s="2">
        <f t="shared" si="41"/>
        <v>0</v>
      </c>
      <c r="AU30" s="2">
        <f t="shared" si="41"/>
        <v>0</v>
      </c>
      <c r="AV30" s="2">
        <f t="shared" si="41"/>
        <v>0</v>
      </c>
      <c r="AW30" s="2">
        <f t="shared" si="41"/>
        <v>0</v>
      </c>
      <c r="AX30" s="2">
        <f t="shared" si="41"/>
        <v>0</v>
      </c>
      <c r="AY30" s="2">
        <f t="shared" si="41"/>
        <v>0</v>
      </c>
      <c r="AZ30" s="2">
        <f t="shared" si="41"/>
        <v>0</v>
      </c>
      <c r="BA30" s="2">
        <f t="shared" si="41"/>
        <v>0</v>
      </c>
      <c r="BB30" s="2">
        <f t="shared" si="41"/>
        <v>0</v>
      </c>
      <c r="BC30" s="2">
        <f t="shared" si="41"/>
        <v>0</v>
      </c>
      <c r="BD30" s="2">
        <f t="shared" si="41"/>
        <v>0</v>
      </c>
      <c r="BE30" s="3">
        <f t="shared" si="29"/>
        <v>0</v>
      </c>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row>
    <row r="31" spans="1:91" s="1" customFormat="1" ht="12.75" customHeight="1" x14ac:dyDescent="0.25">
      <c r="A31" s="194">
        <f t="shared" si="17"/>
        <v>0</v>
      </c>
      <c r="F31" s="2">
        <f t="shared" ref="F31:Q31" si="42">+F10*$B10</f>
        <v>0</v>
      </c>
      <c r="G31" s="2">
        <f t="shared" si="42"/>
        <v>0</v>
      </c>
      <c r="H31" s="2">
        <f t="shared" si="42"/>
        <v>0</v>
      </c>
      <c r="I31" s="2">
        <f t="shared" si="42"/>
        <v>0</v>
      </c>
      <c r="J31" s="2">
        <f t="shared" si="42"/>
        <v>0</v>
      </c>
      <c r="K31" s="2">
        <f t="shared" si="42"/>
        <v>0</v>
      </c>
      <c r="L31" s="2">
        <f t="shared" si="42"/>
        <v>0</v>
      </c>
      <c r="M31" s="2">
        <f t="shared" si="42"/>
        <v>0</v>
      </c>
      <c r="N31" s="2">
        <f t="shared" si="42"/>
        <v>0</v>
      </c>
      <c r="O31" s="2">
        <f t="shared" si="42"/>
        <v>0</v>
      </c>
      <c r="P31" s="2">
        <f t="shared" si="42"/>
        <v>0</v>
      </c>
      <c r="Q31" s="2">
        <f t="shared" si="42"/>
        <v>0</v>
      </c>
      <c r="R31" s="3">
        <f t="shared" si="23"/>
        <v>0</v>
      </c>
      <c r="S31" s="2">
        <f t="shared" ref="S31:AD31" si="43">+S10*$C10</f>
        <v>0</v>
      </c>
      <c r="T31" s="2">
        <f t="shared" si="43"/>
        <v>0</v>
      </c>
      <c r="U31" s="2">
        <f t="shared" si="43"/>
        <v>0</v>
      </c>
      <c r="V31" s="2">
        <f t="shared" si="43"/>
        <v>0</v>
      </c>
      <c r="W31" s="2">
        <f t="shared" si="43"/>
        <v>0</v>
      </c>
      <c r="X31" s="2">
        <f t="shared" si="43"/>
        <v>0</v>
      </c>
      <c r="Y31" s="2">
        <f t="shared" si="43"/>
        <v>0</v>
      </c>
      <c r="Z31" s="2">
        <f t="shared" si="43"/>
        <v>0</v>
      </c>
      <c r="AA31" s="2">
        <f t="shared" si="43"/>
        <v>0</v>
      </c>
      <c r="AB31" s="2">
        <f t="shared" si="43"/>
        <v>0</v>
      </c>
      <c r="AC31" s="2">
        <f t="shared" si="43"/>
        <v>0</v>
      </c>
      <c r="AD31" s="2">
        <f t="shared" si="43"/>
        <v>0</v>
      </c>
      <c r="AE31" s="3">
        <f t="shared" si="25"/>
        <v>0</v>
      </c>
      <c r="AF31" s="2">
        <f t="shared" ref="AF31:AQ31" si="44">+AF10*$D10</f>
        <v>0</v>
      </c>
      <c r="AG31" s="2">
        <f t="shared" si="44"/>
        <v>0</v>
      </c>
      <c r="AH31" s="2">
        <f t="shared" si="44"/>
        <v>0</v>
      </c>
      <c r="AI31" s="2">
        <f t="shared" si="44"/>
        <v>0</v>
      </c>
      <c r="AJ31" s="2">
        <f t="shared" si="44"/>
        <v>0</v>
      </c>
      <c r="AK31" s="2">
        <f t="shared" si="44"/>
        <v>0</v>
      </c>
      <c r="AL31" s="2">
        <f t="shared" si="44"/>
        <v>0</v>
      </c>
      <c r="AM31" s="2">
        <f t="shared" si="44"/>
        <v>0</v>
      </c>
      <c r="AN31" s="2">
        <f t="shared" si="44"/>
        <v>0</v>
      </c>
      <c r="AO31" s="2">
        <f t="shared" si="44"/>
        <v>0</v>
      </c>
      <c r="AP31" s="2">
        <f t="shared" si="44"/>
        <v>0</v>
      </c>
      <c r="AQ31" s="2">
        <f t="shared" si="44"/>
        <v>0</v>
      </c>
      <c r="AR31" s="3">
        <f t="shared" si="27"/>
        <v>0</v>
      </c>
      <c r="AS31" s="2">
        <f t="shared" ref="AS31:BD31" si="45">+AS10*$E10</f>
        <v>0</v>
      </c>
      <c r="AT31" s="2">
        <f t="shared" si="45"/>
        <v>0</v>
      </c>
      <c r="AU31" s="2">
        <f t="shared" si="45"/>
        <v>0</v>
      </c>
      <c r="AV31" s="2">
        <f t="shared" si="45"/>
        <v>0</v>
      </c>
      <c r="AW31" s="2">
        <f t="shared" si="45"/>
        <v>0</v>
      </c>
      <c r="AX31" s="2">
        <f t="shared" si="45"/>
        <v>0</v>
      </c>
      <c r="AY31" s="2">
        <f t="shared" si="45"/>
        <v>0</v>
      </c>
      <c r="AZ31" s="2">
        <f t="shared" si="45"/>
        <v>0</v>
      </c>
      <c r="BA31" s="2">
        <f t="shared" si="45"/>
        <v>0</v>
      </c>
      <c r="BB31" s="2">
        <f t="shared" si="45"/>
        <v>0</v>
      </c>
      <c r="BC31" s="2">
        <f t="shared" si="45"/>
        <v>0</v>
      </c>
      <c r="BD31" s="2">
        <f t="shared" si="45"/>
        <v>0</v>
      </c>
      <c r="BE31" s="3">
        <f t="shared" si="29"/>
        <v>0</v>
      </c>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row>
    <row r="32" spans="1:91" s="1" customFormat="1" ht="12.75" customHeight="1" x14ac:dyDescent="0.25">
      <c r="A32" s="194">
        <f t="shared" si="17"/>
        <v>0</v>
      </c>
      <c r="F32" s="2">
        <f t="shared" ref="F32:Q32" si="46">+F11*$B11</f>
        <v>0</v>
      </c>
      <c r="G32" s="2">
        <f t="shared" si="46"/>
        <v>0</v>
      </c>
      <c r="H32" s="2">
        <f t="shared" si="46"/>
        <v>0</v>
      </c>
      <c r="I32" s="2">
        <f t="shared" si="46"/>
        <v>0</v>
      </c>
      <c r="J32" s="2">
        <f t="shared" si="46"/>
        <v>0</v>
      </c>
      <c r="K32" s="2">
        <f t="shared" si="46"/>
        <v>0</v>
      </c>
      <c r="L32" s="2">
        <f t="shared" si="46"/>
        <v>0</v>
      </c>
      <c r="M32" s="2">
        <f t="shared" si="46"/>
        <v>0</v>
      </c>
      <c r="N32" s="2">
        <f t="shared" si="46"/>
        <v>0</v>
      </c>
      <c r="O32" s="2">
        <f t="shared" si="46"/>
        <v>0</v>
      </c>
      <c r="P32" s="2">
        <f t="shared" si="46"/>
        <v>0</v>
      </c>
      <c r="Q32" s="2">
        <f t="shared" si="46"/>
        <v>0</v>
      </c>
      <c r="R32" s="3">
        <f t="shared" si="23"/>
        <v>0</v>
      </c>
      <c r="S32" s="2">
        <f t="shared" ref="S32:AD32" si="47">+S11*$C11</f>
        <v>0</v>
      </c>
      <c r="T32" s="2">
        <f t="shared" si="47"/>
        <v>0</v>
      </c>
      <c r="U32" s="2">
        <f t="shared" si="47"/>
        <v>0</v>
      </c>
      <c r="V32" s="2">
        <f t="shared" si="47"/>
        <v>0</v>
      </c>
      <c r="W32" s="2">
        <f t="shared" si="47"/>
        <v>0</v>
      </c>
      <c r="X32" s="2">
        <f t="shared" si="47"/>
        <v>0</v>
      </c>
      <c r="Y32" s="2">
        <f t="shared" si="47"/>
        <v>0</v>
      </c>
      <c r="Z32" s="2">
        <f t="shared" si="47"/>
        <v>0</v>
      </c>
      <c r="AA32" s="2">
        <f t="shared" si="47"/>
        <v>0</v>
      </c>
      <c r="AB32" s="2">
        <f t="shared" si="47"/>
        <v>0</v>
      </c>
      <c r="AC32" s="2">
        <f t="shared" si="47"/>
        <v>0</v>
      </c>
      <c r="AD32" s="2">
        <f t="shared" si="47"/>
        <v>0</v>
      </c>
      <c r="AE32" s="3">
        <f t="shared" si="25"/>
        <v>0</v>
      </c>
      <c r="AF32" s="2">
        <f t="shared" ref="AF32:AQ32" si="48">+AF11*$D11</f>
        <v>0</v>
      </c>
      <c r="AG32" s="2">
        <f t="shared" si="48"/>
        <v>0</v>
      </c>
      <c r="AH32" s="2">
        <f t="shared" si="48"/>
        <v>0</v>
      </c>
      <c r="AI32" s="2">
        <f t="shared" si="48"/>
        <v>0</v>
      </c>
      <c r="AJ32" s="2">
        <f t="shared" si="48"/>
        <v>0</v>
      </c>
      <c r="AK32" s="2">
        <f t="shared" si="48"/>
        <v>0</v>
      </c>
      <c r="AL32" s="2">
        <f t="shared" si="48"/>
        <v>0</v>
      </c>
      <c r="AM32" s="2">
        <f t="shared" si="48"/>
        <v>0</v>
      </c>
      <c r="AN32" s="2">
        <f t="shared" si="48"/>
        <v>0</v>
      </c>
      <c r="AO32" s="2">
        <f t="shared" si="48"/>
        <v>0</v>
      </c>
      <c r="AP32" s="2">
        <f t="shared" si="48"/>
        <v>0</v>
      </c>
      <c r="AQ32" s="2">
        <f t="shared" si="48"/>
        <v>0</v>
      </c>
      <c r="AR32" s="3">
        <f t="shared" si="27"/>
        <v>0</v>
      </c>
      <c r="AS32" s="2">
        <f t="shared" ref="AS32:BD32" si="49">+AS11*$E11</f>
        <v>0</v>
      </c>
      <c r="AT32" s="2">
        <f t="shared" si="49"/>
        <v>0</v>
      </c>
      <c r="AU32" s="2">
        <f t="shared" si="49"/>
        <v>0</v>
      </c>
      <c r="AV32" s="2">
        <f t="shared" si="49"/>
        <v>0</v>
      </c>
      <c r="AW32" s="2">
        <f t="shared" si="49"/>
        <v>0</v>
      </c>
      <c r="AX32" s="2">
        <f t="shared" si="49"/>
        <v>0</v>
      </c>
      <c r="AY32" s="2">
        <f t="shared" si="49"/>
        <v>0</v>
      </c>
      <c r="AZ32" s="2">
        <f t="shared" si="49"/>
        <v>0</v>
      </c>
      <c r="BA32" s="2">
        <f t="shared" si="49"/>
        <v>0</v>
      </c>
      <c r="BB32" s="2">
        <f t="shared" si="49"/>
        <v>0</v>
      </c>
      <c r="BC32" s="2">
        <f t="shared" si="49"/>
        <v>0</v>
      </c>
      <c r="BD32" s="2">
        <f t="shared" si="49"/>
        <v>0</v>
      </c>
      <c r="BE32" s="3">
        <f t="shared" si="29"/>
        <v>0</v>
      </c>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row>
    <row r="33" spans="1:91" s="1" customFormat="1" x14ac:dyDescent="0.25">
      <c r="A33" s="194">
        <f t="shared" si="17"/>
        <v>0</v>
      </c>
      <c r="F33" s="2">
        <f t="shared" ref="F33:Q33" si="50">+F12*$B12</f>
        <v>0</v>
      </c>
      <c r="G33" s="2">
        <f t="shared" si="50"/>
        <v>0</v>
      </c>
      <c r="H33" s="2">
        <f t="shared" si="50"/>
        <v>0</v>
      </c>
      <c r="I33" s="2">
        <f t="shared" si="50"/>
        <v>0</v>
      </c>
      <c r="J33" s="2">
        <f t="shared" si="50"/>
        <v>0</v>
      </c>
      <c r="K33" s="2">
        <f t="shared" si="50"/>
        <v>0</v>
      </c>
      <c r="L33" s="2">
        <f t="shared" si="50"/>
        <v>0</v>
      </c>
      <c r="M33" s="2">
        <f t="shared" si="50"/>
        <v>0</v>
      </c>
      <c r="N33" s="2">
        <f t="shared" si="50"/>
        <v>0</v>
      </c>
      <c r="O33" s="2">
        <f t="shared" si="50"/>
        <v>0</v>
      </c>
      <c r="P33" s="2">
        <f t="shared" si="50"/>
        <v>0</v>
      </c>
      <c r="Q33" s="2">
        <f t="shared" si="50"/>
        <v>0</v>
      </c>
      <c r="R33" s="3">
        <f t="shared" si="23"/>
        <v>0</v>
      </c>
      <c r="S33" s="2">
        <f t="shared" ref="S33:AD33" si="51">+S12*$C12</f>
        <v>0</v>
      </c>
      <c r="T33" s="2">
        <f t="shared" si="51"/>
        <v>0</v>
      </c>
      <c r="U33" s="2">
        <f t="shared" si="51"/>
        <v>0</v>
      </c>
      <c r="V33" s="2">
        <f t="shared" si="51"/>
        <v>0</v>
      </c>
      <c r="W33" s="2">
        <f t="shared" si="51"/>
        <v>0</v>
      </c>
      <c r="X33" s="2">
        <f t="shared" si="51"/>
        <v>0</v>
      </c>
      <c r="Y33" s="2">
        <f t="shared" si="51"/>
        <v>0</v>
      </c>
      <c r="Z33" s="2">
        <f t="shared" si="51"/>
        <v>0</v>
      </c>
      <c r="AA33" s="2">
        <f t="shared" si="51"/>
        <v>0</v>
      </c>
      <c r="AB33" s="2">
        <f t="shared" si="51"/>
        <v>0</v>
      </c>
      <c r="AC33" s="2">
        <f t="shared" si="51"/>
        <v>0</v>
      </c>
      <c r="AD33" s="2">
        <f t="shared" si="51"/>
        <v>0</v>
      </c>
      <c r="AE33" s="3">
        <f t="shared" si="25"/>
        <v>0</v>
      </c>
      <c r="AF33" s="2">
        <f t="shared" ref="AF33:AQ33" si="52">+AF12*$D12</f>
        <v>0</v>
      </c>
      <c r="AG33" s="2">
        <f t="shared" si="52"/>
        <v>0</v>
      </c>
      <c r="AH33" s="2">
        <f t="shared" si="52"/>
        <v>0</v>
      </c>
      <c r="AI33" s="2">
        <f t="shared" si="52"/>
        <v>0</v>
      </c>
      <c r="AJ33" s="2">
        <f t="shared" si="52"/>
        <v>0</v>
      </c>
      <c r="AK33" s="2">
        <f t="shared" si="52"/>
        <v>0</v>
      </c>
      <c r="AL33" s="2">
        <f t="shared" si="52"/>
        <v>0</v>
      </c>
      <c r="AM33" s="2">
        <f t="shared" si="52"/>
        <v>0</v>
      </c>
      <c r="AN33" s="2">
        <f t="shared" si="52"/>
        <v>0</v>
      </c>
      <c r="AO33" s="2">
        <f t="shared" si="52"/>
        <v>0</v>
      </c>
      <c r="AP33" s="2">
        <f t="shared" si="52"/>
        <v>0</v>
      </c>
      <c r="AQ33" s="2">
        <f t="shared" si="52"/>
        <v>0</v>
      </c>
      <c r="AR33" s="3">
        <f t="shared" si="27"/>
        <v>0</v>
      </c>
      <c r="AS33" s="2">
        <f t="shared" ref="AS33:BD33" si="53">+AS12*$E12</f>
        <v>0</v>
      </c>
      <c r="AT33" s="2">
        <f t="shared" si="53"/>
        <v>0</v>
      </c>
      <c r="AU33" s="2">
        <f t="shared" si="53"/>
        <v>0</v>
      </c>
      <c r="AV33" s="2">
        <f t="shared" si="53"/>
        <v>0</v>
      </c>
      <c r="AW33" s="2">
        <f t="shared" si="53"/>
        <v>0</v>
      </c>
      <c r="AX33" s="2">
        <f t="shared" si="53"/>
        <v>0</v>
      </c>
      <c r="AY33" s="2">
        <f t="shared" si="53"/>
        <v>0</v>
      </c>
      <c r="AZ33" s="2">
        <f t="shared" si="53"/>
        <v>0</v>
      </c>
      <c r="BA33" s="2">
        <f t="shared" si="53"/>
        <v>0</v>
      </c>
      <c r="BB33" s="2">
        <f t="shared" si="53"/>
        <v>0</v>
      </c>
      <c r="BC33" s="2">
        <f t="shared" si="53"/>
        <v>0</v>
      </c>
      <c r="BD33" s="2">
        <f t="shared" si="53"/>
        <v>0</v>
      </c>
      <c r="BE33" s="3">
        <f t="shared" si="29"/>
        <v>0</v>
      </c>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row>
    <row r="34" spans="1:91" s="1" customFormat="1" x14ac:dyDescent="0.25">
      <c r="A34" s="194">
        <f t="shared" si="17"/>
        <v>0</v>
      </c>
      <c r="F34" s="2">
        <f t="shared" ref="F34:Q34" si="54">+F13*$B13</f>
        <v>0</v>
      </c>
      <c r="G34" s="2">
        <f t="shared" si="54"/>
        <v>0</v>
      </c>
      <c r="H34" s="2">
        <f t="shared" si="54"/>
        <v>0</v>
      </c>
      <c r="I34" s="2">
        <f t="shared" si="54"/>
        <v>0</v>
      </c>
      <c r="J34" s="2">
        <f t="shared" si="54"/>
        <v>0</v>
      </c>
      <c r="K34" s="2">
        <f t="shared" si="54"/>
        <v>0</v>
      </c>
      <c r="L34" s="2">
        <f t="shared" si="54"/>
        <v>0</v>
      </c>
      <c r="M34" s="2">
        <f t="shared" si="54"/>
        <v>0</v>
      </c>
      <c r="N34" s="2">
        <f t="shared" si="54"/>
        <v>0</v>
      </c>
      <c r="O34" s="2">
        <f t="shared" si="54"/>
        <v>0</v>
      </c>
      <c r="P34" s="2">
        <f t="shared" si="54"/>
        <v>0</v>
      </c>
      <c r="Q34" s="2">
        <f t="shared" si="54"/>
        <v>0</v>
      </c>
      <c r="R34" s="3">
        <f t="shared" si="23"/>
        <v>0</v>
      </c>
      <c r="S34" s="2">
        <f t="shared" ref="S34:AD34" si="55">+S13*$C13</f>
        <v>0</v>
      </c>
      <c r="T34" s="2">
        <f t="shared" si="55"/>
        <v>0</v>
      </c>
      <c r="U34" s="2">
        <f t="shared" si="55"/>
        <v>0</v>
      </c>
      <c r="V34" s="2">
        <f t="shared" si="55"/>
        <v>0</v>
      </c>
      <c r="W34" s="2">
        <f t="shared" si="55"/>
        <v>0</v>
      </c>
      <c r="X34" s="2">
        <f t="shared" si="55"/>
        <v>0</v>
      </c>
      <c r="Y34" s="2">
        <f t="shared" si="55"/>
        <v>0</v>
      </c>
      <c r="Z34" s="2">
        <f t="shared" si="55"/>
        <v>0</v>
      </c>
      <c r="AA34" s="2">
        <f t="shared" si="55"/>
        <v>0</v>
      </c>
      <c r="AB34" s="2">
        <f t="shared" si="55"/>
        <v>0</v>
      </c>
      <c r="AC34" s="2">
        <f t="shared" si="55"/>
        <v>0</v>
      </c>
      <c r="AD34" s="2">
        <f t="shared" si="55"/>
        <v>0</v>
      </c>
      <c r="AE34" s="3">
        <f t="shared" si="25"/>
        <v>0</v>
      </c>
      <c r="AF34" s="2">
        <f t="shared" ref="AF34:AQ34" si="56">+AF13*$D13</f>
        <v>0</v>
      </c>
      <c r="AG34" s="2">
        <f t="shared" si="56"/>
        <v>0</v>
      </c>
      <c r="AH34" s="2">
        <f t="shared" si="56"/>
        <v>0</v>
      </c>
      <c r="AI34" s="2">
        <f t="shared" si="56"/>
        <v>0</v>
      </c>
      <c r="AJ34" s="2">
        <f t="shared" si="56"/>
        <v>0</v>
      </c>
      <c r="AK34" s="2">
        <f t="shared" si="56"/>
        <v>0</v>
      </c>
      <c r="AL34" s="2">
        <f t="shared" si="56"/>
        <v>0</v>
      </c>
      <c r="AM34" s="2">
        <f t="shared" si="56"/>
        <v>0</v>
      </c>
      <c r="AN34" s="2">
        <f t="shared" si="56"/>
        <v>0</v>
      </c>
      <c r="AO34" s="2">
        <f t="shared" si="56"/>
        <v>0</v>
      </c>
      <c r="AP34" s="2">
        <f t="shared" si="56"/>
        <v>0</v>
      </c>
      <c r="AQ34" s="2">
        <f t="shared" si="56"/>
        <v>0</v>
      </c>
      <c r="AR34" s="3">
        <f t="shared" si="27"/>
        <v>0</v>
      </c>
      <c r="AS34" s="2">
        <f t="shared" ref="AS34:BD34" si="57">+AS13*$E13</f>
        <v>0</v>
      </c>
      <c r="AT34" s="2">
        <f t="shared" si="57"/>
        <v>0</v>
      </c>
      <c r="AU34" s="2">
        <f t="shared" si="57"/>
        <v>0</v>
      </c>
      <c r="AV34" s="2">
        <f t="shared" si="57"/>
        <v>0</v>
      </c>
      <c r="AW34" s="2">
        <f t="shared" si="57"/>
        <v>0</v>
      </c>
      <c r="AX34" s="2">
        <f t="shared" si="57"/>
        <v>0</v>
      </c>
      <c r="AY34" s="2">
        <f t="shared" si="57"/>
        <v>0</v>
      </c>
      <c r="AZ34" s="2">
        <f t="shared" si="57"/>
        <v>0</v>
      </c>
      <c r="BA34" s="2">
        <f t="shared" si="57"/>
        <v>0</v>
      </c>
      <c r="BB34" s="2">
        <f t="shared" si="57"/>
        <v>0</v>
      </c>
      <c r="BC34" s="2">
        <f t="shared" si="57"/>
        <v>0</v>
      </c>
      <c r="BD34" s="2">
        <f t="shared" si="57"/>
        <v>0</v>
      </c>
      <c r="BE34" s="3">
        <f t="shared" si="29"/>
        <v>0</v>
      </c>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row>
    <row r="35" spans="1:91" s="1" customFormat="1" ht="12.75" customHeight="1" x14ac:dyDescent="0.25">
      <c r="A35" s="194">
        <f t="shared" si="17"/>
        <v>0</v>
      </c>
      <c r="F35" s="2">
        <f t="shared" ref="F35:Q35" si="58">+F14*$B14</f>
        <v>0</v>
      </c>
      <c r="G35" s="2">
        <f t="shared" si="58"/>
        <v>0</v>
      </c>
      <c r="H35" s="2">
        <f t="shared" si="58"/>
        <v>0</v>
      </c>
      <c r="I35" s="2">
        <f t="shared" si="58"/>
        <v>0</v>
      </c>
      <c r="J35" s="2">
        <f t="shared" si="58"/>
        <v>0</v>
      </c>
      <c r="K35" s="2">
        <f t="shared" si="58"/>
        <v>0</v>
      </c>
      <c r="L35" s="2">
        <f t="shared" si="58"/>
        <v>0</v>
      </c>
      <c r="M35" s="2">
        <f t="shared" si="58"/>
        <v>0</v>
      </c>
      <c r="N35" s="2">
        <f t="shared" si="58"/>
        <v>0</v>
      </c>
      <c r="O35" s="2">
        <f t="shared" si="58"/>
        <v>0</v>
      </c>
      <c r="P35" s="2">
        <f t="shared" si="58"/>
        <v>0</v>
      </c>
      <c r="Q35" s="2">
        <f t="shared" si="58"/>
        <v>0</v>
      </c>
      <c r="R35" s="3">
        <f t="shared" si="23"/>
        <v>0</v>
      </c>
      <c r="S35" s="2">
        <f t="shared" ref="S35:AD35" si="59">+S14*$C14</f>
        <v>0</v>
      </c>
      <c r="T35" s="2">
        <f t="shared" si="59"/>
        <v>0</v>
      </c>
      <c r="U35" s="2">
        <f t="shared" si="59"/>
        <v>0</v>
      </c>
      <c r="V35" s="2">
        <f t="shared" si="59"/>
        <v>0</v>
      </c>
      <c r="W35" s="2">
        <f t="shared" si="59"/>
        <v>0</v>
      </c>
      <c r="X35" s="2">
        <f t="shared" si="59"/>
        <v>0</v>
      </c>
      <c r="Y35" s="2">
        <f t="shared" si="59"/>
        <v>0</v>
      </c>
      <c r="Z35" s="2">
        <f t="shared" si="59"/>
        <v>0</v>
      </c>
      <c r="AA35" s="2">
        <f t="shared" si="59"/>
        <v>0</v>
      </c>
      <c r="AB35" s="2">
        <f t="shared" si="59"/>
        <v>0</v>
      </c>
      <c r="AC35" s="2">
        <f t="shared" si="59"/>
        <v>0</v>
      </c>
      <c r="AD35" s="2">
        <f t="shared" si="59"/>
        <v>0</v>
      </c>
      <c r="AE35" s="3">
        <f t="shared" si="25"/>
        <v>0</v>
      </c>
      <c r="AF35" s="2">
        <f t="shared" ref="AF35:AQ35" si="60">+AF14*$D14</f>
        <v>0</v>
      </c>
      <c r="AG35" s="2">
        <f t="shared" si="60"/>
        <v>0</v>
      </c>
      <c r="AH35" s="2">
        <f t="shared" si="60"/>
        <v>0</v>
      </c>
      <c r="AI35" s="2">
        <f t="shared" si="60"/>
        <v>0</v>
      </c>
      <c r="AJ35" s="2">
        <f t="shared" si="60"/>
        <v>0</v>
      </c>
      <c r="AK35" s="2">
        <f t="shared" si="60"/>
        <v>0</v>
      </c>
      <c r="AL35" s="2">
        <f t="shared" si="60"/>
        <v>0</v>
      </c>
      <c r="AM35" s="2">
        <f t="shared" si="60"/>
        <v>0</v>
      </c>
      <c r="AN35" s="2">
        <f t="shared" si="60"/>
        <v>0</v>
      </c>
      <c r="AO35" s="2">
        <f t="shared" si="60"/>
        <v>0</v>
      </c>
      <c r="AP35" s="2">
        <f t="shared" si="60"/>
        <v>0</v>
      </c>
      <c r="AQ35" s="2">
        <f t="shared" si="60"/>
        <v>0</v>
      </c>
      <c r="AR35" s="3">
        <f t="shared" si="27"/>
        <v>0</v>
      </c>
      <c r="AS35" s="2">
        <f t="shared" ref="AS35:BD35" si="61">+AS14*$E14</f>
        <v>0</v>
      </c>
      <c r="AT35" s="2">
        <f t="shared" si="61"/>
        <v>0</v>
      </c>
      <c r="AU35" s="2">
        <f t="shared" si="61"/>
        <v>0</v>
      </c>
      <c r="AV35" s="2">
        <f t="shared" si="61"/>
        <v>0</v>
      </c>
      <c r="AW35" s="2">
        <f t="shared" si="61"/>
        <v>0</v>
      </c>
      <c r="AX35" s="2">
        <f t="shared" si="61"/>
        <v>0</v>
      </c>
      <c r="AY35" s="2">
        <f t="shared" si="61"/>
        <v>0</v>
      </c>
      <c r="AZ35" s="2">
        <f t="shared" si="61"/>
        <v>0</v>
      </c>
      <c r="BA35" s="2">
        <f t="shared" si="61"/>
        <v>0</v>
      </c>
      <c r="BB35" s="2">
        <f t="shared" si="61"/>
        <v>0</v>
      </c>
      <c r="BC35" s="2">
        <f t="shared" si="61"/>
        <v>0</v>
      </c>
      <c r="BD35" s="2">
        <f t="shared" si="61"/>
        <v>0</v>
      </c>
      <c r="BE35" s="3">
        <f t="shared" si="29"/>
        <v>0</v>
      </c>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row>
    <row r="36" spans="1:91" s="1" customFormat="1" ht="12" customHeight="1" x14ac:dyDescent="0.25">
      <c r="A36" s="194">
        <f t="shared" si="17"/>
        <v>0</v>
      </c>
      <c r="F36" s="2">
        <f t="shared" ref="F36:Q36" si="62">+F15*$B15</f>
        <v>0</v>
      </c>
      <c r="G36" s="2">
        <f t="shared" si="62"/>
        <v>0</v>
      </c>
      <c r="H36" s="2">
        <f t="shared" si="62"/>
        <v>0</v>
      </c>
      <c r="I36" s="2">
        <f t="shared" si="62"/>
        <v>0</v>
      </c>
      <c r="J36" s="2">
        <f t="shared" si="62"/>
        <v>0</v>
      </c>
      <c r="K36" s="2">
        <f t="shared" si="62"/>
        <v>0</v>
      </c>
      <c r="L36" s="2">
        <f t="shared" si="62"/>
        <v>0</v>
      </c>
      <c r="M36" s="2">
        <f t="shared" si="62"/>
        <v>0</v>
      </c>
      <c r="N36" s="2">
        <f t="shared" si="62"/>
        <v>0</v>
      </c>
      <c r="O36" s="2">
        <f t="shared" si="62"/>
        <v>0</v>
      </c>
      <c r="P36" s="2">
        <f t="shared" si="62"/>
        <v>0</v>
      </c>
      <c r="Q36" s="2">
        <f t="shared" si="62"/>
        <v>0</v>
      </c>
      <c r="R36" s="3">
        <f t="shared" si="23"/>
        <v>0</v>
      </c>
      <c r="S36" s="2">
        <f t="shared" ref="S36:AD36" si="63">+S15*$C15</f>
        <v>0</v>
      </c>
      <c r="T36" s="2">
        <f t="shared" si="63"/>
        <v>0</v>
      </c>
      <c r="U36" s="2">
        <f t="shared" si="63"/>
        <v>0</v>
      </c>
      <c r="V36" s="2">
        <f t="shared" si="63"/>
        <v>0</v>
      </c>
      <c r="W36" s="2">
        <f t="shared" si="63"/>
        <v>0</v>
      </c>
      <c r="X36" s="2">
        <f t="shared" si="63"/>
        <v>0</v>
      </c>
      <c r="Y36" s="2">
        <f t="shared" si="63"/>
        <v>0</v>
      </c>
      <c r="Z36" s="2">
        <f t="shared" si="63"/>
        <v>0</v>
      </c>
      <c r="AA36" s="2">
        <f t="shared" si="63"/>
        <v>0</v>
      </c>
      <c r="AB36" s="2">
        <f t="shared" si="63"/>
        <v>0</v>
      </c>
      <c r="AC36" s="2">
        <f t="shared" si="63"/>
        <v>0</v>
      </c>
      <c r="AD36" s="2">
        <f t="shared" si="63"/>
        <v>0</v>
      </c>
      <c r="AE36" s="3">
        <f t="shared" si="25"/>
        <v>0</v>
      </c>
      <c r="AF36" s="2">
        <f t="shared" ref="AF36:AQ36" si="64">+AF15*$D15</f>
        <v>0</v>
      </c>
      <c r="AG36" s="2">
        <f t="shared" si="64"/>
        <v>0</v>
      </c>
      <c r="AH36" s="2">
        <f t="shared" si="64"/>
        <v>0</v>
      </c>
      <c r="AI36" s="2">
        <f t="shared" si="64"/>
        <v>0</v>
      </c>
      <c r="AJ36" s="2">
        <f t="shared" si="64"/>
        <v>0</v>
      </c>
      <c r="AK36" s="2">
        <f t="shared" si="64"/>
        <v>0</v>
      </c>
      <c r="AL36" s="2">
        <f t="shared" si="64"/>
        <v>0</v>
      </c>
      <c r="AM36" s="2">
        <f t="shared" si="64"/>
        <v>0</v>
      </c>
      <c r="AN36" s="2">
        <f t="shared" si="64"/>
        <v>0</v>
      </c>
      <c r="AO36" s="2">
        <f t="shared" si="64"/>
        <v>0</v>
      </c>
      <c r="AP36" s="2">
        <f t="shared" si="64"/>
        <v>0</v>
      </c>
      <c r="AQ36" s="2">
        <f t="shared" si="64"/>
        <v>0</v>
      </c>
      <c r="AR36" s="3">
        <f t="shared" si="27"/>
        <v>0</v>
      </c>
      <c r="AS36" s="2">
        <f t="shared" ref="AS36:BD36" si="65">+AS15*$E15</f>
        <v>0</v>
      </c>
      <c r="AT36" s="2">
        <f t="shared" si="65"/>
        <v>0</v>
      </c>
      <c r="AU36" s="2">
        <f t="shared" si="65"/>
        <v>0</v>
      </c>
      <c r="AV36" s="2">
        <f t="shared" si="65"/>
        <v>0</v>
      </c>
      <c r="AW36" s="2">
        <f t="shared" si="65"/>
        <v>0</v>
      </c>
      <c r="AX36" s="2">
        <f t="shared" si="65"/>
        <v>0</v>
      </c>
      <c r="AY36" s="2">
        <f t="shared" si="65"/>
        <v>0</v>
      </c>
      <c r="AZ36" s="2">
        <f t="shared" si="65"/>
        <v>0</v>
      </c>
      <c r="BA36" s="2">
        <f t="shared" si="65"/>
        <v>0</v>
      </c>
      <c r="BB36" s="2">
        <f t="shared" si="65"/>
        <v>0</v>
      </c>
      <c r="BC36" s="2">
        <f t="shared" si="65"/>
        <v>0</v>
      </c>
      <c r="BD36" s="2">
        <f t="shared" si="65"/>
        <v>0</v>
      </c>
      <c r="BE36" s="3">
        <f t="shared" si="29"/>
        <v>0</v>
      </c>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row>
    <row r="37" spans="1:91" s="1" customFormat="1" ht="12" customHeight="1" x14ac:dyDescent="0.25">
      <c r="A37" s="194">
        <f t="shared" si="17"/>
        <v>0</v>
      </c>
      <c r="F37" s="2">
        <f t="shared" ref="F37:Q37" si="66">+F16*$B16</f>
        <v>0</v>
      </c>
      <c r="G37" s="2">
        <f t="shared" si="66"/>
        <v>0</v>
      </c>
      <c r="H37" s="2">
        <f t="shared" si="66"/>
        <v>0</v>
      </c>
      <c r="I37" s="2">
        <f t="shared" si="66"/>
        <v>0</v>
      </c>
      <c r="J37" s="2">
        <f t="shared" si="66"/>
        <v>0</v>
      </c>
      <c r="K37" s="2">
        <f t="shared" si="66"/>
        <v>0</v>
      </c>
      <c r="L37" s="2">
        <f t="shared" si="66"/>
        <v>0</v>
      </c>
      <c r="M37" s="2">
        <f t="shared" si="66"/>
        <v>0</v>
      </c>
      <c r="N37" s="2">
        <f t="shared" si="66"/>
        <v>0</v>
      </c>
      <c r="O37" s="2">
        <f t="shared" si="66"/>
        <v>0</v>
      </c>
      <c r="P37" s="2">
        <f t="shared" si="66"/>
        <v>0</v>
      </c>
      <c r="Q37" s="2">
        <f t="shared" si="66"/>
        <v>0</v>
      </c>
      <c r="R37" s="3">
        <f t="shared" si="23"/>
        <v>0</v>
      </c>
      <c r="S37" s="2">
        <f t="shared" ref="S37:AD37" si="67">+S16*$C16</f>
        <v>0</v>
      </c>
      <c r="T37" s="2">
        <f t="shared" si="67"/>
        <v>0</v>
      </c>
      <c r="U37" s="2">
        <f t="shared" si="67"/>
        <v>0</v>
      </c>
      <c r="V37" s="2">
        <f t="shared" si="67"/>
        <v>0</v>
      </c>
      <c r="W37" s="2">
        <f t="shared" si="67"/>
        <v>0</v>
      </c>
      <c r="X37" s="2">
        <f t="shared" si="67"/>
        <v>0</v>
      </c>
      <c r="Y37" s="2">
        <f t="shared" si="67"/>
        <v>0</v>
      </c>
      <c r="Z37" s="2">
        <f t="shared" si="67"/>
        <v>0</v>
      </c>
      <c r="AA37" s="2">
        <f t="shared" si="67"/>
        <v>0</v>
      </c>
      <c r="AB37" s="2">
        <f t="shared" si="67"/>
        <v>0</v>
      </c>
      <c r="AC37" s="2">
        <f t="shared" si="67"/>
        <v>0</v>
      </c>
      <c r="AD37" s="2">
        <f t="shared" si="67"/>
        <v>0</v>
      </c>
      <c r="AE37" s="3">
        <f t="shared" si="25"/>
        <v>0</v>
      </c>
      <c r="AF37" s="2">
        <f t="shared" ref="AF37:AQ37" si="68">+AF16*$D16</f>
        <v>0</v>
      </c>
      <c r="AG37" s="2">
        <f t="shared" si="68"/>
        <v>0</v>
      </c>
      <c r="AH37" s="2">
        <f t="shared" si="68"/>
        <v>0</v>
      </c>
      <c r="AI37" s="2">
        <f t="shared" si="68"/>
        <v>0</v>
      </c>
      <c r="AJ37" s="2">
        <f t="shared" si="68"/>
        <v>0</v>
      </c>
      <c r="AK37" s="2">
        <f t="shared" si="68"/>
        <v>0</v>
      </c>
      <c r="AL37" s="2">
        <f t="shared" si="68"/>
        <v>0</v>
      </c>
      <c r="AM37" s="2">
        <f t="shared" si="68"/>
        <v>0</v>
      </c>
      <c r="AN37" s="2">
        <f t="shared" si="68"/>
        <v>0</v>
      </c>
      <c r="AO37" s="2">
        <f t="shared" si="68"/>
        <v>0</v>
      </c>
      <c r="AP37" s="2">
        <f t="shared" si="68"/>
        <v>0</v>
      </c>
      <c r="AQ37" s="2">
        <f t="shared" si="68"/>
        <v>0</v>
      </c>
      <c r="AR37" s="3">
        <f t="shared" si="27"/>
        <v>0</v>
      </c>
      <c r="AS37" s="2">
        <f t="shared" ref="AS37:BD37" si="69">+AS16*$E16</f>
        <v>0</v>
      </c>
      <c r="AT37" s="2">
        <f t="shared" si="69"/>
        <v>0</v>
      </c>
      <c r="AU37" s="2">
        <f t="shared" si="69"/>
        <v>0</v>
      </c>
      <c r="AV37" s="2">
        <f t="shared" si="69"/>
        <v>0</v>
      </c>
      <c r="AW37" s="2">
        <f t="shared" si="69"/>
        <v>0</v>
      </c>
      <c r="AX37" s="2">
        <f t="shared" si="69"/>
        <v>0</v>
      </c>
      <c r="AY37" s="2">
        <f t="shared" si="69"/>
        <v>0</v>
      </c>
      <c r="AZ37" s="2">
        <f t="shared" si="69"/>
        <v>0</v>
      </c>
      <c r="BA37" s="2">
        <f t="shared" si="69"/>
        <v>0</v>
      </c>
      <c r="BB37" s="2">
        <f t="shared" si="69"/>
        <v>0</v>
      </c>
      <c r="BC37" s="2">
        <f t="shared" si="69"/>
        <v>0</v>
      </c>
      <c r="BD37" s="2">
        <f t="shared" si="69"/>
        <v>0</v>
      </c>
      <c r="BE37" s="3">
        <f t="shared" si="29"/>
        <v>0</v>
      </c>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row>
    <row r="38" spans="1:91" s="1" customFormat="1" ht="18" customHeight="1" x14ac:dyDescent="0.25">
      <c r="A38" s="194">
        <f t="shared" si="17"/>
        <v>0</v>
      </c>
      <c r="F38" s="2">
        <f t="shared" ref="F38:Q38" si="70">+F17*$B17</f>
        <v>0</v>
      </c>
      <c r="G38" s="2">
        <f t="shared" si="70"/>
        <v>0</v>
      </c>
      <c r="H38" s="2">
        <f t="shared" si="70"/>
        <v>0</v>
      </c>
      <c r="I38" s="2">
        <f t="shared" si="70"/>
        <v>0</v>
      </c>
      <c r="J38" s="2">
        <f t="shared" si="70"/>
        <v>0</v>
      </c>
      <c r="K38" s="2">
        <f t="shared" si="70"/>
        <v>0</v>
      </c>
      <c r="L38" s="2">
        <f t="shared" si="70"/>
        <v>0</v>
      </c>
      <c r="M38" s="2">
        <f t="shared" si="70"/>
        <v>0</v>
      </c>
      <c r="N38" s="2">
        <f t="shared" si="70"/>
        <v>0</v>
      </c>
      <c r="O38" s="2">
        <f t="shared" si="70"/>
        <v>0</v>
      </c>
      <c r="P38" s="2">
        <f t="shared" si="70"/>
        <v>0</v>
      </c>
      <c r="Q38" s="2">
        <f t="shared" si="70"/>
        <v>0</v>
      </c>
      <c r="R38" s="3">
        <f t="shared" si="23"/>
        <v>0</v>
      </c>
      <c r="S38" s="2">
        <f t="shared" ref="S38:AD38" si="71">+S17*$C17</f>
        <v>0</v>
      </c>
      <c r="T38" s="2">
        <f t="shared" si="71"/>
        <v>0</v>
      </c>
      <c r="U38" s="2">
        <f t="shared" si="71"/>
        <v>0</v>
      </c>
      <c r="V38" s="2">
        <f t="shared" si="71"/>
        <v>0</v>
      </c>
      <c r="W38" s="2">
        <f t="shared" si="71"/>
        <v>0</v>
      </c>
      <c r="X38" s="2">
        <f t="shared" si="71"/>
        <v>0</v>
      </c>
      <c r="Y38" s="2">
        <f t="shared" si="71"/>
        <v>0</v>
      </c>
      <c r="Z38" s="2">
        <f t="shared" si="71"/>
        <v>0</v>
      </c>
      <c r="AA38" s="2">
        <f t="shared" si="71"/>
        <v>0</v>
      </c>
      <c r="AB38" s="2">
        <f t="shared" si="71"/>
        <v>0</v>
      </c>
      <c r="AC38" s="2">
        <f t="shared" si="71"/>
        <v>0</v>
      </c>
      <c r="AD38" s="2">
        <f t="shared" si="71"/>
        <v>0</v>
      </c>
      <c r="AE38" s="3">
        <f t="shared" si="25"/>
        <v>0</v>
      </c>
      <c r="AF38" s="2">
        <f t="shared" ref="AF38:AQ38" si="72">+AF17*$D17</f>
        <v>0</v>
      </c>
      <c r="AG38" s="2">
        <f t="shared" si="72"/>
        <v>0</v>
      </c>
      <c r="AH38" s="2">
        <f t="shared" si="72"/>
        <v>0</v>
      </c>
      <c r="AI38" s="2">
        <f t="shared" si="72"/>
        <v>0</v>
      </c>
      <c r="AJ38" s="2">
        <f t="shared" si="72"/>
        <v>0</v>
      </c>
      <c r="AK38" s="2">
        <f t="shared" si="72"/>
        <v>0</v>
      </c>
      <c r="AL38" s="2">
        <f t="shared" si="72"/>
        <v>0</v>
      </c>
      <c r="AM38" s="2">
        <f t="shared" si="72"/>
        <v>0</v>
      </c>
      <c r="AN38" s="2">
        <f t="shared" si="72"/>
        <v>0</v>
      </c>
      <c r="AO38" s="2">
        <f t="shared" si="72"/>
        <v>0</v>
      </c>
      <c r="AP38" s="2">
        <f t="shared" si="72"/>
        <v>0</v>
      </c>
      <c r="AQ38" s="2">
        <f t="shared" si="72"/>
        <v>0</v>
      </c>
      <c r="AR38" s="3">
        <f t="shared" si="27"/>
        <v>0</v>
      </c>
      <c r="AS38" s="2">
        <f t="shared" ref="AS38:BD38" si="73">+AS17*$E17</f>
        <v>0</v>
      </c>
      <c r="AT38" s="2">
        <f t="shared" si="73"/>
        <v>0</v>
      </c>
      <c r="AU38" s="2">
        <f t="shared" si="73"/>
        <v>0</v>
      </c>
      <c r="AV38" s="2">
        <f t="shared" si="73"/>
        <v>0</v>
      </c>
      <c r="AW38" s="2">
        <f t="shared" si="73"/>
        <v>0</v>
      </c>
      <c r="AX38" s="2">
        <f t="shared" si="73"/>
        <v>0</v>
      </c>
      <c r="AY38" s="2">
        <f t="shared" si="73"/>
        <v>0</v>
      </c>
      <c r="AZ38" s="2">
        <f t="shared" si="73"/>
        <v>0</v>
      </c>
      <c r="BA38" s="2">
        <f t="shared" si="73"/>
        <v>0</v>
      </c>
      <c r="BB38" s="2">
        <f t="shared" si="73"/>
        <v>0</v>
      </c>
      <c r="BC38" s="2">
        <f t="shared" si="73"/>
        <v>0</v>
      </c>
      <c r="BD38" s="2">
        <f t="shared" si="73"/>
        <v>0</v>
      </c>
      <c r="BE38" s="3">
        <f t="shared" si="29"/>
        <v>0</v>
      </c>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row>
    <row r="39" spans="1:91" s="1" customFormat="1" x14ac:dyDescent="0.25">
      <c r="A39" s="194">
        <f t="shared" si="17"/>
        <v>0</v>
      </c>
      <c r="F39" s="2">
        <f t="shared" ref="F39:Q39" si="74">+F18*$B18</f>
        <v>0</v>
      </c>
      <c r="G39" s="2">
        <f t="shared" si="74"/>
        <v>0</v>
      </c>
      <c r="H39" s="2">
        <f t="shared" si="74"/>
        <v>0</v>
      </c>
      <c r="I39" s="2">
        <f t="shared" si="74"/>
        <v>0</v>
      </c>
      <c r="J39" s="2">
        <f t="shared" si="74"/>
        <v>0</v>
      </c>
      <c r="K39" s="2">
        <f t="shared" si="74"/>
        <v>0</v>
      </c>
      <c r="L39" s="2">
        <f t="shared" si="74"/>
        <v>0</v>
      </c>
      <c r="M39" s="2">
        <f t="shared" si="74"/>
        <v>0</v>
      </c>
      <c r="N39" s="2">
        <f t="shared" si="74"/>
        <v>0</v>
      </c>
      <c r="O39" s="2">
        <f t="shared" si="74"/>
        <v>0</v>
      </c>
      <c r="P39" s="2">
        <f t="shared" si="74"/>
        <v>0</v>
      </c>
      <c r="Q39" s="2">
        <f t="shared" si="74"/>
        <v>0</v>
      </c>
      <c r="R39" s="3">
        <f t="shared" si="23"/>
        <v>0</v>
      </c>
      <c r="S39" s="2">
        <f t="shared" ref="S39:AD39" si="75">+S18*$C18</f>
        <v>0</v>
      </c>
      <c r="T39" s="2">
        <f t="shared" si="75"/>
        <v>0</v>
      </c>
      <c r="U39" s="2">
        <f t="shared" si="75"/>
        <v>0</v>
      </c>
      <c r="V39" s="2">
        <f t="shared" si="75"/>
        <v>0</v>
      </c>
      <c r="W39" s="2">
        <f t="shared" si="75"/>
        <v>0</v>
      </c>
      <c r="X39" s="2">
        <f t="shared" si="75"/>
        <v>0</v>
      </c>
      <c r="Y39" s="2">
        <f t="shared" si="75"/>
        <v>0</v>
      </c>
      <c r="Z39" s="2">
        <f t="shared" si="75"/>
        <v>0</v>
      </c>
      <c r="AA39" s="2">
        <f t="shared" si="75"/>
        <v>0</v>
      </c>
      <c r="AB39" s="2">
        <f t="shared" si="75"/>
        <v>0</v>
      </c>
      <c r="AC39" s="2">
        <f t="shared" si="75"/>
        <v>0</v>
      </c>
      <c r="AD39" s="2">
        <f t="shared" si="75"/>
        <v>0</v>
      </c>
      <c r="AE39" s="3">
        <f t="shared" si="25"/>
        <v>0</v>
      </c>
      <c r="AF39" s="2">
        <f t="shared" ref="AF39:AQ39" si="76">+AF18*$D18</f>
        <v>0</v>
      </c>
      <c r="AG39" s="2">
        <f t="shared" si="76"/>
        <v>0</v>
      </c>
      <c r="AH39" s="2">
        <f t="shared" si="76"/>
        <v>0</v>
      </c>
      <c r="AI39" s="2">
        <f t="shared" si="76"/>
        <v>0</v>
      </c>
      <c r="AJ39" s="2">
        <f t="shared" si="76"/>
        <v>0</v>
      </c>
      <c r="AK39" s="2">
        <f t="shared" si="76"/>
        <v>0</v>
      </c>
      <c r="AL39" s="2">
        <f t="shared" si="76"/>
        <v>0</v>
      </c>
      <c r="AM39" s="2">
        <f t="shared" si="76"/>
        <v>0</v>
      </c>
      <c r="AN39" s="2">
        <f t="shared" si="76"/>
        <v>0</v>
      </c>
      <c r="AO39" s="2">
        <f t="shared" si="76"/>
        <v>0</v>
      </c>
      <c r="AP39" s="2">
        <f t="shared" si="76"/>
        <v>0</v>
      </c>
      <c r="AQ39" s="2">
        <f t="shared" si="76"/>
        <v>0</v>
      </c>
      <c r="AR39" s="3">
        <f t="shared" si="27"/>
        <v>0</v>
      </c>
      <c r="AS39" s="2">
        <f t="shared" ref="AS39:BD39" si="77">+AS18*$E18</f>
        <v>0</v>
      </c>
      <c r="AT39" s="2">
        <f t="shared" si="77"/>
        <v>0</v>
      </c>
      <c r="AU39" s="2">
        <f t="shared" si="77"/>
        <v>0</v>
      </c>
      <c r="AV39" s="2">
        <f t="shared" si="77"/>
        <v>0</v>
      </c>
      <c r="AW39" s="2">
        <f t="shared" si="77"/>
        <v>0</v>
      </c>
      <c r="AX39" s="2">
        <f t="shared" si="77"/>
        <v>0</v>
      </c>
      <c r="AY39" s="2">
        <f t="shared" si="77"/>
        <v>0</v>
      </c>
      <c r="AZ39" s="2">
        <f t="shared" si="77"/>
        <v>0</v>
      </c>
      <c r="BA39" s="2">
        <f t="shared" si="77"/>
        <v>0</v>
      </c>
      <c r="BB39" s="2">
        <f t="shared" si="77"/>
        <v>0</v>
      </c>
      <c r="BC39" s="2">
        <f t="shared" si="77"/>
        <v>0</v>
      </c>
      <c r="BD39" s="2">
        <f t="shared" si="77"/>
        <v>0</v>
      </c>
      <c r="BE39" s="3">
        <f t="shared" si="29"/>
        <v>0</v>
      </c>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row>
    <row r="40" spans="1:91" s="1" customFormat="1" ht="12.75" customHeight="1" x14ac:dyDescent="0.25">
      <c r="A40" s="194">
        <f t="shared" si="17"/>
        <v>0</v>
      </c>
      <c r="F40" s="2">
        <f t="shared" ref="F40:Q40" si="78">+F19*$B19</f>
        <v>0</v>
      </c>
      <c r="G40" s="2">
        <f t="shared" si="78"/>
        <v>0</v>
      </c>
      <c r="H40" s="2">
        <f t="shared" si="78"/>
        <v>0</v>
      </c>
      <c r="I40" s="2">
        <f t="shared" si="78"/>
        <v>0</v>
      </c>
      <c r="J40" s="2">
        <f t="shared" si="78"/>
        <v>0</v>
      </c>
      <c r="K40" s="2">
        <f t="shared" si="78"/>
        <v>0</v>
      </c>
      <c r="L40" s="2">
        <f t="shared" si="78"/>
        <v>0</v>
      </c>
      <c r="M40" s="2">
        <f t="shared" si="78"/>
        <v>0</v>
      </c>
      <c r="N40" s="2">
        <f t="shared" si="78"/>
        <v>0</v>
      </c>
      <c r="O40" s="2">
        <f t="shared" si="78"/>
        <v>0</v>
      </c>
      <c r="P40" s="2">
        <f t="shared" si="78"/>
        <v>0</v>
      </c>
      <c r="Q40" s="2">
        <f t="shared" si="78"/>
        <v>0</v>
      </c>
      <c r="R40" s="3">
        <f t="shared" si="23"/>
        <v>0</v>
      </c>
      <c r="S40" s="2">
        <f t="shared" ref="S40:AD40" si="79">+S19*$C19</f>
        <v>0</v>
      </c>
      <c r="T40" s="2">
        <f t="shared" si="79"/>
        <v>0</v>
      </c>
      <c r="U40" s="2">
        <f t="shared" si="79"/>
        <v>0</v>
      </c>
      <c r="V40" s="2">
        <f t="shared" si="79"/>
        <v>0</v>
      </c>
      <c r="W40" s="2">
        <f t="shared" si="79"/>
        <v>0</v>
      </c>
      <c r="X40" s="2">
        <f t="shared" si="79"/>
        <v>0</v>
      </c>
      <c r="Y40" s="2">
        <f t="shared" si="79"/>
        <v>0</v>
      </c>
      <c r="Z40" s="2">
        <f t="shared" si="79"/>
        <v>0</v>
      </c>
      <c r="AA40" s="2">
        <f t="shared" si="79"/>
        <v>0</v>
      </c>
      <c r="AB40" s="2">
        <f t="shared" si="79"/>
        <v>0</v>
      </c>
      <c r="AC40" s="2">
        <f t="shared" si="79"/>
        <v>0</v>
      </c>
      <c r="AD40" s="2">
        <f t="shared" si="79"/>
        <v>0</v>
      </c>
      <c r="AE40" s="3">
        <f t="shared" si="25"/>
        <v>0</v>
      </c>
      <c r="AF40" s="2">
        <f t="shared" ref="AF40:AQ40" si="80">+AF19*$D19</f>
        <v>0</v>
      </c>
      <c r="AG40" s="2">
        <f t="shared" si="80"/>
        <v>0</v>
      </c>
      <c r="AH40" s="2">
        <f t="shared" si="80"/>
        <v>0</v>
      </c>
      <c r="AI40" s="2">
        <f t="shared" si="80"/>
        <v>0</v>
      </c>
      <c r="AJ40" s="2">
        <f t="shared" si="80"/>
        <v>0</v>
      </c>
      <c r="AK40" s="2">
        <f t="shared" si="80"/>
        <v>0</v>
      </c>
      <c r="AL40" s="2">
        <f t="shared" si="80"/>
        <v>0</v>
      </c>
      <c r="AM40" s="2">
        <f t="shared" si="80"/>
        <v>0</v>
      </c>
      <c r="AN40" s="2">
        <f t="shared" si="80"/>
        <v>0</v>
      </c>
      <c r="AO40" s="2">
        <f t="shared" si="80"/>
        <v>0</v>
      </c>
      <c r="AP40" s="2">
        <f t="shared" si="80"/>
        <v>0</v>
      </c>
      <c r="AQ40" s="2">
        <f t="shared" si="80"/>
        <v>0</v>
      </c>
      <c r="AR40" s="3">
        <f t="shared" si="27"/>
        <v>0</v>
      </c>
      <c r="AS40" s="2">
        <f t="shared" ref="AS40:BD40" si="81">+AS19*$E19</f>
        <v>0</v>
      </c>
      <c r="AT40" s="2">
        <f t="shared" si="81"/>
        <v>0</v>
      </c>
      <c r="AU40" s="2">
        <f t="shared" si="81"/>
        <v>0</v>
      </c>
      <c r="AV40" s="2">
        <f t="shared" si="81"/>
        <v>0</v>
      </c>
      <c r="AW40" s="2">
        <f t="shared" si="81"/>
        <v>0</v>
      </c>
      <c r="AX40" s="2">
        <f t="shared" si="81"/>
        <v>0</v>
      </c>
      <c r="AY40" s="2">
        <f t="shared" si="81"/>
        <v>0</v>
      </c>
      <c r="AZ40" s="2">
        <f t="shared" si="81"/>
        <v>0</v>
      </c>
      <c r="BA40" s="2">
        <f t="shared" si="81"/>
        <v>0</v>
      </c>
      <c r="BB40" s="2">
        <f t="shared" si="81"/>
        <v>0</v>
      </c>
      <c r="BC40" s="2">
        <f t="shared" si="81"/>
        <v>0</v>
      </c>
      <c r="BD40" s="2">
        <f t="shared" si="81"/>
        <v>0</v>
      </c>
      <c r="BE40" s="3">
        <f t="shared" si="29"/>
        <v>0</v>
      </c>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row>
    <row r="41" spans="1:91" s="1" customFormat="1" ht="18.75" customHeight="1" collapsed="1" x14ac:dyDescent="0.25">
      <c r="A41" s="194">
        <f t="shared" si="17"/>
        <v>0</v>
      </c>
      <c r="F41" s="2">
        <f t="shared" ref="F41:Q41" si="82">+F20*$B20</f>
        <v>0</v>
      </c>
      <c r="G41" s="2">
        <f t="shared" si="82"/>
        <v>0</v>
      </c>
      <c r="H41" s="2">
        <f t="shared" si="82"/>
        <v>0</v>
      </c>
      <c r="I41" s="2">
        <f t="shared" si="82"/>
        <v>0</v>
      </c>
      <c r="J41" s="2">
        <f t="shared" si="82"/>
        <v>0</v>
      </c>
      <c r="K41" s="2">
        <f t="shared" si="82"/>
        <v>0</v>
      </c>
      <c r="L41" s="2">
        <f t="shared" si="82"/>
        <v>0</v>
      </c>
      <c r="M41" s="2">
        <f t="shared" si="82"/>
        <v>0</v>
      </c>
      <c r="N41" s="2">
        <f t="shared" si="82"/>
        <v>0</v>
      </c>
      <c r="O41" s="2">
        <f t="shared" si="82"/>
        <v>0</v>
      </c>
      <c r="P41" s="2">
        <f t="shared" si="82"/>
        <v>0</v>
      </c>
      <c r="Q41" s="2">
        <f t="shared" si="82"/>
        <v>0</v>
      </c>
      <c r="R41" s="3">
        <f t="shared" si="23"/>
        <v>0</v>
      </c>
      <c r="S41" s="2">
        <f t="shared" ref="S41:AD41" si="83">+S20*$C20</f>
        <v>0</v>
      </c>
      <c r="T41" s="2">
        <f t="shared" si="83"/>
        <v>0</v>
      </c>
      <c r="U41" s="2">
        <f t="shared" si="83"/>
        <v>0</v>
      </c>
      <c r="V41" s="2">
        <f t="shared" si="83"/>
        <v>0</v>
      </c>
      <c r="W41" s="2">
        <f t="shared" si="83"/>
        <v>0</v>
      </c>
      <c r="X41" s="2">
        <f t="shared" si="83"/>
        <v>0</v>
      </c>
      <c r="Y41" s="2">
        <f t="shared" si="83"/>
        <v>0</v>
      </c>
      <c r="Z41" s="2">
        <f t="shared" si="83"/>
        <v>0</v>
      </c>
      <c r="AA41" s="2">
        <f t="shared" si="83"/>
        <v>0</v>
      </c>
      <c r="AB41" s="2">
        <f t="shared" si="83"/>
        <v>0</v>
      </c>
      <c r="AC41" s="2">
        <f t="shared" si="83"/>
        <v>0</v>
      </c>
      <c r="AD41" s="2">
        <f t="shared" si="83"/>
        <v>0</v>
      </c>
      <c r="AE41" s="3">
        <f t="shared" si="25"/>
        <v>0</v>
      </c>
      <c r="AF41" s="2">
        <f t="shared" ref="AF41:AQ41" si="84">+AF20*$D20</f>
        <v>0</v>
      </c>
      <c r="AG41" s="2">
        <f t="shared" si="84"/>
        <v>0</v>
      </c>
      <c r="AH41" s="2">
        <f t="shared" si="84"/>
        <v>0</v>
      </c>
      <c r="AI41" s="2">
        <f t="shared" si="84"/>
        <v>0</v>
      </c>
      <c r="AJ41" s="2">
        <f t="shared" si="84"/>
        <v>0</v>
      </c>
      <c r="AK41" s="2">
        <f t="shared" si="84"/>
        <v>0</v>
      </c>
      <c r="AL41" s="2">
        <f t="shared" si="84"/>
        <v>0</v>
      </c>
      <c r="AM41" s="2">
        <f t="shared" si="84"/>
        <v>0</v>
      </c>
      <c r="AN41" s="2">
        <f t="shared" si="84"/>
        <v>0</v>
      </c>
      <c r="AO41" s="2">
        <f t="shared" si="84"/>
        <v>0</v>
      </c>
      <c r="AP41" s="2">
        <f t="shared" si="84"/>
        <v>0</v>
      </c>
      <c r="AQ41" s="2">
        <f t="shared" si="84"/>
        <v>0</v>
      </c>
      <c r="AR41" s="3">
        <f t="shared" si="27"/>
        <v>0</v>
      </c>
      <c r="AS41" s="2">
        <f t="shared" ref="AS41:BD41" si="85">+AS20*$E20</f>
        <v>0</v>
      </c>
      <c r="AT41" s="2">
        <f t="shared" si="85"/>
        <v>0</v>
      </c>
      <c r="AU41" s="2">
        <f t="shared" si="85"/>
        <v>0</v>
      </c>
      <c r="AV41" s="2">
        <f t="shared" si="85"/>
        <v>0</v>
      </c>
      <c r="AW41" s="2">
        <f t="shared" si="85"/>
        <v>0</v>
      </c>
      <c r="AX41" s="2">
        <f t="shared" si="85"/>
        <v>0</v>
      </c>
      <c r="AY41" s="2">
        <f t="shared" si="85"/>
        <v>0</v>
      </c>
      <c r="AZ41" s="2">
        <f t="shared" si="85"/>
        <v>0</v>
      </c>
      <c r="BA41" s="2">
        <f t="shared" si="85"/>
        <v>0</v>
      </c>
      <c r="BB41" s="2">
        <f t="shared" si="85"/>
        <v>0</v>
      </c>
      <c r="BC41" s="2">
        <f t="shared" si="85"/>
        <v>0</v>
      </c>
      <c r="BD41" s="2">
        <f t="shared" si="85"/>
        <v>0</v>
      </c>
      <c r="BE41" s="3">
        <f t="shared" si="29"/>
        <v>0</v>
      </c>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row>
    <row r="42" spans="1:91" s="1" customFormat="1" ht="13" x14ac:dyDescent="0.3">
      <c r="A42" s="194">
        <f t="shared" si="17"/>
        <v>0</v>
      </c>
      <c r="B42" s="189"/>
      <c r="C42" s="189"/>
      <c r="D42" s="189"/>
      <c r="E42" s="189"/>
      <c r="F42" s="2">
        <f t="shared" ref="F42:Q42" si="86">+F21*$B21</f>
        <v>0</v>
      </c>
      <c r="G42" s="2">
        <f t="shared" si="86"/>
        <v>0</v>
      </c>
      <c r="H42" s="2">
        <f t="shared" si="86"/>
        <v>0</v>
      </c>
      <c r="I42" s="2">
        <f t="shared" si="86"/>
        <v>0</v>
      </c>
      <c r="J42" s="2">
        <f t="shared" si="86"/>
        <v>0</v>
      </c>
      <c r="K42" s="2">
        <f t="shared" si="86"/>
        <v>0</v>
      </c>
      <c r="L42" s="2">
        <f t="shared" si="86"/>
        <v>0</v>
      </c>
      <c r="M42" s="2">
        <f t="shared" si="86"/>
        <v>0</v>
      </c>
      <c r="N42" s="2">
        <f t="shared" si="86"/>
        <v>0</v>
      </c>
      <c r="O42" s="2">
        <f t="shared" si="86"/>
        <v>0</v>
      </c>
      <c r="P42" s="2">
        <f t="shared" si="86"/>
        <v>0</v>
      </c>
      <c r="Q42" s="2">
        <f t="shared" si="86"/>
        <v>0</v>
      </c>
      <c r="R42" s="3">
        <f t="shared" si="23"/>
        <v>0</v>
      </c>
      <c r="S42" s="2">
        <f t="shared" ref="S42:AD42" si="87">+S21*$C21</f>
        <v>0</v>
      </c>
      <c r="T42" s="2">
        <f t="shared" si="87"/>
        <v>0</v>
      </c>
      <c r="U42" s="2">
        <f t="shared" si="87"/>
        <v>0</v>
      </c>
      <c r="V42" s="2">
        <f t="shared" si="87"/>
        <v>0</v>
      </c>
      <c r="W42" s="2">
        <f t="shared" si="87"/>
        <v>0</v>
      </c>
      <c r="X42" s="2">
        <f t="shared" si="87"/>
        <v>0</v>
      </c>
      <c r="Y42" s="2">
        <f t="shared" si="87"/>
        <v>0</v>
      </c>
      <c r="Z42" s="2">
        <f t="shared" si="87"/>
        <v>0</v>
      </c>
      <c r="AA42" s="2">
        <f t="shared" si="87"/>
        <v>0</v>
      </c>
      <c r="AB42" s="2">
        <f t="shared" si="87"/>
        <v>0</v>
      </c>
      <c r="AC42" s="2">
        <f t="shared" si="87"/>
        <v>0</v>
      </c>
      <c r="AD42" s="2">
        <f t="shared" si="87"/>
        <v>0</v>
      </c>
      <c r="AE42" s="3">
        <f t="shared" si="25"/>
        <v>0</v>
      </c>
      <c r="AF42" s="2">
        <f t="shared" ref="AF42:AQ42" si="88">+AF21*$D21</f>
        <v>0</v>
      </c>
      <c r="AG42" s="2">
        <f t="shared" si="88"/>
        <v>0</v>
      </c>
      <c r="AH42" s="2">
        <f t="shared" si="88"/>
        <v>0</v>
      </c>
      <c r="AI42" s="2">
        <f t="shared" si="88"/>
        <v>0</v>
      </c>
      <c r="AJ42" s="2">
        <f t="shared" si="88"/>
        <v>0</v>
      </c>
      <c r="AK42" s="2">
        <f t="shared" si="88"/>
        <v>0</v>
      </c>
      <c r="AL42" s="2">
        <f t="shared" si="88"/>
        <v>0</v>
      </c>
      <c r="AM42" s="2">
        <f t="shared" si="88"/>
        <v>0</v>
      </c>
      <c r="AN42" s="2">
        <f t="shared" si="88"/>
        <v>0</v>
      </c>
      <c r="AO42" s="2">
        <f t="shared" si="88"/>
        <v>0</v>
      </c>
      <c r="AP42" s="2">
        <f t="shared" si="88"/>
        <v>0</v>
      </c>
      <c r="AQ42" s="2">
        <f t="shared" si="88"/>
        <v>0</v>
      </c>
      <c r="AR42" s="3">
        <f t="shared" si="27"/>
        <v>0</v>
      </c>
      <c r="AS42" s="2">
        <f t="shared" ref="AS42:BD42" si="89">+AS21*$E21</f>
        <v>0</v>
      </c>
      <c r="AT42" s="2">
        <f t="shared" si="89"/>
        <v>0</v>
      </c>
      <c r="AU42" s="2">
        <f t="shared" si="89"/>
        <v>0</v>
      </c>
      <c r="AV42" s="2">
        <f t="shared" si="89"/>
        <v>0</v>
      </c>
      <c r="AW42" s="2">
        <f t="shared" si="89"/>
        <v>0</v>
      </c>
      <c r="AX42" s="2">
        <f t="shared" si="89"/>
        <v>0</v>
      </c>
      <c r="AY42" s="2">
        <f t="shared" si="89"/>
        <v>0</v>
      </c>
      <c r="AZ42" s="2">
        <f t="shared" si="89"/>
        <v>0</v>
      </c>
      <c r="BA42" s="2">
        <f t="shared" si="89"/>
        <v>0</v>
      </c>
      <c r="BB42" s="2">
        <f t="shared" si="89"/>
        <v>0</v>
      </c>
      <c r="BC42" s="2">
        <f t="shared" si="89"/>
        <v>0</v>
      </c>
      <c r="BD42" s="2">
        <f t="shared" si="89"/>
        <v>0</v>
      </c>
      <c r="BE42" s="3">
        <f t="shared" si="29"/>
        <v>0</v>
      </c>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row>
    <row r="43" spans="1:91" s="1" customFormat="1" x14ac:dyDescent="0.25">
      <c r="A43" s="194">
        <f t="shared" si="17"/>
        <v>0</v>
      </c>
      <c r="B43"/>
      <c r="C43"/>
      <c r="D43"/>
      <c r="E43"/>
      <c r="F43" s="2">
        <f t="shared" ref="F43:Q43" si="90">+F22*$B22</f>
        <v>0</v>
      </c>
      <c r="G43" s="2">
        <f t="shared" si="90"/>
        <v>0</v>
      </c>
      <c r="H43" s="2">
        <f t="shared" si="90"/>
        <v>0</v>
      </c>
      <c r="I43" s="2">
        <f t="shared" si="90"/>
        <v>0</v>
      </c>
      <c r="J43" s="2">
        <f t="shared" si="90"/>
        <v>0</v>
      </c>
      <c r="K43" s="2">
        <f t="shared" si="90"/>
        <v>0</v>
      </c>
      <c r="L43" s="2">
        <f t="shared" si="90"/>
        <v>0</v>
      </c>
      <c r="M43" s="2">
        <f t="shared" si="90"/>
        <v>0</v>
      </c>
      <c r="N43" s="2">
        <f t="shared" si="90"/>
        <v>0</v>
      </c>
      <c r="O43" s="2">
        <f t="shared" si="90"/>
        <v>0</v>
      </c>
      <c r="P43" s="2">
        <f t="shared" si="90"/>
        <v>0</v>
      </c>
      <c r="Q43" s="2">
        <f t="shared" si="90"/>
        <v>0</v>
      </c>
      <c r="R43" s="3">
        <f t="shared" si="23"/>
        <v>0</v>
      </c>
      <c r="S43" s="2">
        <f t="shared" ref="S43:AD43" si="91">+S22*$C22</f>
        <v>0</v>
      </c>
      <c r="T43" s="2">
        <f t="shared" si="91"/>
        <v>0</v>
      </c>
      <c r="U43" s="2">
        <f t="shared" si="91"/>
        <v>0</v>
      </c>
      <c r="V43" s="2">
        <f t="shared" si="91"/>
        <v>0</v>
      </c>
      <c r="W43" s="2">
        <f t="shared" si="91"/>
        <v>0</v>
      </c>
      <c r="X43" s="2">
        <f t="shared" si="91"/>
        <v>0</v>
      </c>
      <c r="Y43" s="2">
        <f t="shared" si="91"/>
        <v>0</v>
      </c>
      <c r="Z43" s="2">
        <f t="shared" si="91"/>
        <v>0</v>
      </c>
      <c r="AA43" s="2">
        <f t="shared" si="91"/>
        <v>0</v>
      </c>
      <c r="AB43" s="2">
        <f t="shared" si="91"/>
        <v>0</v>
      </c>
      <c r="AC43" s="2">
        <f t="shared" si="91"/>
        <v>0</v>
      </c>
      <c r="AD43" s="2">
        <f t="shared" si="91"/>
        <v>0</v>
      </c>
      <c r="AE43" s="3">
        <f t="shared" si="25"/>
        <v>0</v>
      </c>
      <c r="AF43" s="2">
        <f t="shared" ref="AF43:AQ43" si="92">+AF22*$D22</f>
        <v>0</v>
      </c>
      <c r="AG43" s="2">
        <f t="shared" si="92"/>
        <v>0</v>
      </c>
      <c r="AH43" s="2">
        <f t="shared" si="92"/>
        <v>0</v>
      </c>
      <c r="AI43" s="2">
        <f t="shared" si="92"/>
        <v>0</v>
      </c>
      <c r="AJ43" s="2">
        <f t="shared" si="92"/>
        <v>0</v>
      </c>
      <c r="AK43" s="2">
        <f t="shared" si="92"/>
        <v>0</v>
      </c>
      <c r="AL43" s="2">
        <f t="shared" si="92"/>
        <v>0</v>
      </c>
      <c r="AM43" s="2">
        <f t="shared" si="92"/>
        <v>0</v>
      </c>
      <c r="AN43" s="2">
        <f t="shared" si="92"/>
        <v>0</v>
      </c>
      <c r="AO43" s="2">
        <f t="shared" si="92"/>
        <v>0</v>
      </c>
      <c r="AP43" s="2">
        <f t="shared" si="92"/>
        <v>0</v>
      </c>
      <c r="AQ43" s="2">
        <f t="shared" si="92"/>
        <v>0</v>
      </c>
      <c r="AR43" s="3">
        <f t="shared" si="27"/>
        <v>0</v>
      </c>
      <c r="AS43" s="2">
        <f t="shared" ref="AS43:BD43" si="93">+AS22*$E22</f>
        <v>0</v>
      </c>
      <c r="AT43" s="2">
        <f t="shared" si="93"/>
        <v>0</v>
      </c>
      <c r="AU43" s="2">
        <f t="shared" si="93"/>
        <v>0</v>
      </c>
      <c r="AV43" s="2">
        <f t="shared" si="93"/>
        <v>0</v>
      </c>
      <c r="AW43" s="2">
        <f t="shared" si="93"/>
        <v>0</v>
      </c>
      <c r="AX43" s="2">
        <f t="shared" si="93"/>
        <v>0</v>
      </c>
      <c r="AY43" s="2">
        <f t="shared" si="93"/>
        <v>0</v>
      </c>
      <c r="AZ43" s="2">
        <f t="shared" si="93"/>
        <v>0</v>
      </c>
      <c r="BA43" s="2">
        <f t="shared" si="93"/>
        <v>0</v>
      </c>
      <c r="BB43" s="2">
        <f t="shared" si="93"/>
        <v>0</v>
      </c>
      <c r="BC43" s="2">
        <f t="shared" si="93"/>
        <v>0</v>
      </c>
      <c r="BD43" s="2">
        <f t="shared" si="93"/>
        <v>0</v>
      </c>
      <c r="BE43" s="3">
        <f t="shared" si="29"/>
        <v>0</v>
      </c>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row>
    <row r="44" spans="1:91" s="1" customFormat="1" x14ac:dyDescent="0.25">
      <c r="A44" s="194">
        <f t="shared" si="17"/>
        <v>0</v>
      </c>
      <c r="F44" s="2">
        <f t="shared" ref="F44:Q44" si="94">+F23*$B23</f>
        <v>0</v>
      </c>
      <c r="G44" s="2">
        <f t="shared" si="94"/>
        <v>0</v>
      </c>
      <c r="H44" s="2">
        <f t="shared" si="94"/>
        <v>0</v>
      </c>
      <c r="I44" s="2">
        <f t="shared" si="94"/>
        <v>0</v>
      </c>
      <c r="J44" s="2">
        <f t="shared" si="94"/>
        <v>0</v>
      </c>
      <c r="K44" s="2">
        <f t="shared" si="94"/>
        <v>0</v>
      </c>
      <c r="L44" s="2">
        <f t="shared" si="94"/>
        <v>0</v>
      </c>
      <c r="M44" s="2">
        <f t="shared" si="94"/>
        <v>0</v>
      </c>
      <c r="N44" s="2">
        <f t="shared" si="94"/>
        <v>0</v>
      </c>
      <c r="O44" s="2">
        <f t="shared" si="94"/>
        <v>0</v>
      </c>
      <c r="P44" s="2">
        <f t="shared" si="94"/>
        <v>0</v>
      </c>
      <c r="Q44" s="2">
        <f t="shared" si="94"/>
        <v>0</v>
      </c>
      <c r="R44" s="3">
        <f t="shared" si="23"/>
        <v>0</v>
      </c>
      <c r="S44" s="2">
        <f t="shared" ref="S44:AD44" si="95">+S23*$C23</f>
        <v>0</v>
      </c>
      <c r="T44" s="2">
        <f t="shared" si="95"/>
        <v>0</v>
      </c>
      <c r="U44" s="2">
        <f t="shared" si="95"/>
        <v>0</v>
      </c>
      <c r="V44" s="2">
        <f t="shared" si="95"/>
        <v>0</v>
      </c>
      <c r="W44" s="2">
        <f t="shared" si="95"/>
        <v>0</v>
      </c>
      <c r="X44" s="2">
        <f t="shared" si="95"/>
        <v>0</v>
      </c>
      <c r="Y44" s="2">
        <f t="shared" si="95"/>
        <v>0</v>
      </c>
      <c r="Z44" s="2">
        <f t="shared" si="95"/>
        <v>0</v>
      </c>
      <c r="AA44" s="2">
        <f t="shared" si="95"/>
        <v>0</v>
      </c>
      <c r="AB44" s="2">
        <f t="shared" si="95"/>
        <v>0</v>
      </c>
      <c r="AC44" s="2">
        <f t="shared" si="95"/>
        <v>0</v>
      </c>
      <c r="AD44" s="2">
        <f t="shared" si="95"/>
        <v>0</v>
      </c>
      <c r="AE44" s="3">
        <f t="shared" si="25"/>
        <v>0</v>
      </c>
      <c r="AF44" s="2">
        <f t="shared" ref="AF44:AQ44" si="96">+AF23*$D23</f>
        <v>0</v>
      </c>
      <c r="AG44" s="2">
        <f t="shared" si="96"/>
        <v>0</v>
      </c>
      <c r="AH44" s="2">
        <f t="shared" si="96"/>
        <v>0</v>
      </c>
      <c r="AI44" s="2">
        <f t="shared" si="96"/>
        <v>0</v>
      </c>
      <c r="AJ44" s="2">
        <f t="shared" si="96"/>
        <v>0</v>
      </c>
      <c r="AK44" s="2">
        <f t="shared" si="96"/>
        <v>0</v>
      </c>
      <c r="AL44" s="2">
        <f t="shared" si="96"/>
        <v>0</v>
      </c>
      <c r="AM44" s="2">
        <f t="shared" si="96"/>
        <v>0</v>
      </c>
      <c r="AN44" s="2">
        <f t="shared" si="96"/>
        <v>0</v>
      </c>
      <c r="AO44" s="2">
        <f t="shared" si="96"/>
        <v>0</v>
      </c>
      <c r="AP44" s="2">
        <f t="shared" si="96"/>
        <v>0</v>
      </c>
      <c r="AQ44" s="2">
        <f t="shared" si="96"/>
        <v>0</v>
      </c>
      <c r="AR44" s="3">
        <f t="shared" si="27"/>
        <v>0</v>
      </c>
      <c r="AS44" s="2">
        <f t="shared" ref="AS44:BD44" si="97">+AS23*$E23</f>
        <v>0</v>
      </c>
      <c r="AT44" s="2">
        <f t="shared" si="97"/>
        <v>0</v>
      </c>
      <c r="AU44" s="2">
        <f t="shared" si="97"/>
        <v>0</v>
      </c>
      <c r="AV44" s="2">
        <f t="shared" si="97"/>
        <v>0</v>
      </c>
      <c r="AW44" s="2">
        <f t="shared" si="97"/>
        <v>0</v>
      </c>
      <c r="AX44" s="2">
        <f t="shared" si="97"/>
        <v>0</v>
      </c>
      <c r="AY44" s="2">
        <f t="shared" si="97"/>
        <v>0</v>
      </c>
      <c r="AZ44" s="2">
        <f t="shared" si="97"/>
        <v>0</v>
      </c>
      <c r="BA44" s="2">
        <f t="shared" si="97"/>
        <v>0</v>
      </c>
      <c r="BB44" s="2">
        <f t="shared" si="97"/>
        <v>0</v>
      </c>
      <c r="BC44" s="2">
        <f t="shared" si="97"/>
        <v>0</v>
      </c>
      <c r="BD44" s="2">
        <f t="shared" si="97"/>
        <v>0</v>
      </c>
      <c r="BE44" s="3">
        <f t="shared" si="29"/>
        <v>0</v>
      </c>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row>
    <row r="45" spans="1:91" s="1" customFormat="1" ht="13.5" collapsed="1" thickBot="1" x14ac:dyDescent="0.35">
      <c r="A45" s="223" t="s">
        <v>215</v>
      </c>
      <c r="B45" s="223"/>
      <c r="C45" s="223"/>
      <c r="D45" s="223"/>
      <c r="E45" s="223"/>
      <c r="F45" s="188">
        <f>ROUND(SUM(F25:F44),0)</f>
        <v>0</v>
      </c>
      <c r="G45" s="188">
        <f t="shared" ref="G45:Q45" si="98">ROUND(SUM(G25:G44),0)</f>
        <v>0</v>
      </c>
      <c r="H45" s="188">
        <f t="shared" si="98"/>
        <v>0</v>
      </c>
      <c r="I45" s="188">
        <f t="shared" si="98"/>
        <v>0</v>
      </c>
      <c r="J45" s="188">
        <f t="shared" si="98"/>
        <v>0</v>
      </c>
      <c r="K45" s="188">
        <f t="shared" si="98"/>
        <v>0</v>
      </c>
      <c r="L45" s="188">
        <f t="shared" si="98"/>
        <v>0</v>
      </c>
      <c r="M45" s="188">
        <f t="shared" si="98"/>
        <v>0</v>
      </c>
      <c r="N45" s="188">
        <f t="shared" si="98"/>
        <v>0</v>
      </c>
      <c r="O45" s="188">
        <f t="shared" si="98"/>
        <v>0</v>
      </c>
      <c r="P45" s="188">
        <f t="shared" si="98"/>
        <v>0</v>
      </c>
      <c r="Q45" s="188">
        <f t="shared" si="98"/>
        <v>0</v>
      </c>
      <c r="R45" s="188">
        <f>ROUND(SUM(R25:R44),0)</f>
        <v>0</v>
      </c>
      <c r="S45" s="188">
        <f>ROUND(SUM(S25:S44),0)</f>
        <v>0</v>
      </c>
      <c r="T45" s="188">
        <f t="shared" ref="T45" si="99">ROUND(SUM(T25:T44),0)</f>
        <v>0</v>
      </c>
      <c r="U45" s="188">
        <f t="shared" ref="U45" si="100">ROUND(SUM(U25:U44),0)</f>
        <v>0</v>
      </c>
      <c r="V45" s="188">
        <f t="shared" ref="V45" si="101">ROUND(SUM(V25:V44),0)</f>
        <v>0</v>
      </c>
      <c r="W45" s="188">
        <f t="shared" ref="W45" si="102">ROUND(SUM(W25:W44),0)</f>
        <v>0</v>
      </c>
      <c r="X45" s="188">
        <f t="shared" ref="X45" si="103">ROUND(SUM(X25:X44),0)</f>
        <v>0</v>
      </c>
      <c r="Y45" s="188">
        <f t="shared" ref="Y45" si="104">ROUND(SUM(Y25:Y44),0)</f>
        <v>0</v>
      </c>
      <c r="Z45" s="188">
        <f t="shared" ref="Z45" si="105">ROUND(SUM(Z25:Z44),0)</f>
        <v>0</v>
      </c>
      <c r="AA45" s="188">
        <f t="shared" ref="AA45" si="106">ROUND(SUM(AA25:AA44),0)</f>
        <v>0</v>
      </c>
      <c r="AB45" s="188">
        <f t="shared" ref="AB45" si="107">ROUND(SUM(AB25:AB44),0)</f>
        <v>0</v>
      </c>
      <c r="AC45" s="188">
        <f t="shared" ref="AC45" si="108">ROUND(SUM(AC25:AC44),0)</f>
        <v>0</v>
      </c>
      <c r="AD45" s="188">
        <f t="shared" ref="AD45" si="109">ROUND(SUM(AD25:AD44),0)</f>
        <v>0</v>
      </c>
      <c r="AE45" s="188">
        <f>ROUND(SUM(AE25:AE44),0)</f>
        <v>0</v>
      </c>
      <c r="AF45" s="188">
        <f>ROUND(SUM(AF25:AF44),0)</f>
        <v>0</v>
      </c>
      <c r="AG45" s="188">
        <f t="shared" ref="AG45" si="110">ROUND(SUM(AG25:AG44),0)</f>
        <v>0</v>
      </c>
      <c r="AH45" s="188">
        <f t="shared" ref="AH45" si="111">ROUND(SUM(AH25:AH44),0)</f>
        <v>0</v>
      </c>
      <c r="AI45" s="188">
        <f t="shared" ref="AI45" si="112">ROUND(SUM(AI25:AI44),0)</f>
        <v>0</v>
      </c>
      <c r="AJ45" s="188">
        <f t="shared" ref="AJ45" si="113">ROUND(SUM(AJ25:AJ44),0)</f>
        <v>0</v>
      </c>
      <c r="AK45" s="188">
        <f t="shared" ref="AK45" si="114">ROUND(SUM(AK25:AK44),0)</f>
        <v>0</v>
      </c>
      <c r="AL45" s="188">
        <f t="shared" ref="AL45" si="115">ROUND(SUM(AL25:AL44),0)</f>
        <v>0</v>
      </c>
      <c r="AM45" s="188">
        <f t="shared" ref="AM45" si="116">ROUND(SUM(AM25:AM44),0)</f>
        <v>0</v>
      </c>
      <c r="AN45" s="188">
        <f t="shared" ref="AN45" si="117">ROUND(SUM(AN25:AN44),0)</f>
        <v>0</v>
      </c>
      <c r="AO45" s="188">
        <f t="shared" ref="AO45" si="118">ROUND(SUM(AO25:AO44),0)</f>
        <v>0</v>
      </c>
      <c r="AP45" s="188">
        <f t="shared" ref="AP45" si="119">ROUND(SUM(AP25:AP44),0)</f>
        <v>0</v>
      </c>
      <c r="AQ45" s="188">
        <f t="shared" ref="AQ45" si="120">ROUND(SUM(AQ25:AQ44),0)</f>
        <v>0</v>
      </c>
      <c r="AR45" s="188">
        <f>ROUND(SUM(AR25:AR44),0)</f>
        <v>0</v>
      </c>
      <c r="AS45" s="188">
        <f>ROUND(SUM(AS25:AS44),0)</f>
        <v>0</v>
      </c>
      <c r="AT45" s="188">
        <f t="shared" ref="AT45" si="121">ROUND(SUM(AT25:AT44),0)</f>
        <v>0</v>
      </c>
      <c r="AU45" s="188">
        <f t="shared" ref="AU45" si="122">ROUND(SUM(AU25:AU44),0)</f>
        <v>0</v>
      </c>
      <c r="AV45" s="188">
        <f t="shared" ref="AV45" si="123">ROUND(SUM(AV25:AV44),0)</f>
        <v>0</v>
      </c>
      <c r="AW45" s="188">
        <f t="shared" ref="AW45" si="124">ROUND(SUM(AW25:AW44),0)</f>
        <v>0</v>
      </c>
      <c r="AX45" s="188">
        <f t="shared" ref="AX45" si="125">ROUND(SUM(AX25:AX44),0)</f>
        <v>0</v>
      </c>
      <c r="AY45" s="188">
        <f t="shared" ref="AY45" si="126">ROUND(SUM(AY25:AY44),0)</f>
        <v>0</v>
      </c>
      <c r="AZ45" s="188">
        <f t="shared" ref="AZ45" si="127">ROUND(SUM(AZ25:AZ44),0)</f>
        <v>0</v>
      </c>
      <c r="BA45" s="188">
        <f t="shared" ref="BA45" si="128">ROUND(SUM(BA25:BA44),0)</f>
        <v>0</v>
      </c>
      <c r="BB45" s="188">
        <f t="shared" ref="BB45" si="129">ROUND(SUM(BB25:BB44),0)</f>
        <v>0</v>
      </c>
      <c r="BC45" s="188">
        <f t="shared" ref="BC45" si="130">ROUND(SUM(BC25:BC44),0)</f>
        <v>0</v>
      </c>
      <c r="BD45" s="188">
        <f t="shared" ref="BD45" si="131">ROUND(SUM(BD25:BD44),0)</f>
        <v>0</v>
      </c>
      <c r="BE45" s="188">
        <f>ROUND(SUM(BE25:BE44),0)</f>
        <v>0</v>
      </c>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row>
    <row r="46" spans="1:91" ht="13" thickTop="1" x14ac:dyDescent="0.25">
      <c r="A46" s="221" t="s">
        <v>221</v>
      </c>
      <c r="B46" s="221"/>
      <c r="C46" s="221"/>
      <c r="D46" s="221"/>
      <c r="E46" s="221"/>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row>
    <row r="47" spans="1:91" x14ac:dyDescent="0.25">
      <c r="A47" s="221"/>
      <c r="B47" s="221"/>
      <c r="C47" s="221"/>
      <c r="D47" s="221"/>
      <c r="E47" s="221"/>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row>
    <row r="48" spans="1:91" ht="17.25" customHeight="1" x14ac:dyDescent="0.25">
      <c r="A48" s="221"/>
      <c r="B48" s="221"/>
      <c r="C48" s="221"/>
      <c r="D48" s="221"/>
      <c r="E48" s="221"/>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row>
    <row r="49" spans="1:91" x14ac:dyDescent="0.25">
      <c r="A49" s="228" t="s">
        <v>222</v>
      </c>
      <c r="B49" s="229"/>
      <c r="C49" s="229"/>
      <c r="D49" s="229"/>
      <c r="E49" s="230"/>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row>
    <row r="50" spans="1:91" x14ac:dyDescent="0.25">
      <c r="A50" s="231"/>
      <c r="B50" s="232"/>
      <c r="C50" s="232"/>
      <c r="D50" s="232"/>
      <c r="E50" s="233"/>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row>
    <row r="51" spans="1:91" ht="18" customHeight="1" x14ac:dyDescent="0.25">
      <c r="A51" s="234"/>
      <c r="B51" s="235"/>
      <c r="C51" s="235"/>
      <c r="D51" s="235"/>
      <c r="E51" s="236"/>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row>
    <row r="52" spans="1:91" x14ac:dyDescent="0.25">
      <c r="A52" s="228" t="s">
        <v>223</v>
      </c>
      <c r="B52" s="229"/>
      <c r="C52" s="229"/>
      <c r="D52" s="229"/>
      <c r="E52" s="230"/>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row>
    <row r="53" spans="1:91" ht="12.75" customHeight="1" x14ac:dyDescent="0.25">
      <c r="A53" s="231"/>
      <c r="B53" s="232"/>
      <c r="C53" s="232"/>
      <c r="D53" s="232"/>
      <c r="E53" s="233"/>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row>
    <row r="54" spans="1:91" ht="18.75" customHeight="1" x14ac:dyDescent="0.25">
      <c r="A54" s="234"/>
      <c r="B54" s="235"/>
      <c r="C54" s="235"/>
      <c r="D54" s="235"/>
      <c r="E54" s="236"/>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row>
    <row r="55" spans="1:91" ht="12.75" customHeight="1" x14ac:dyDescent="0.25">
      <c r="A55" s="228" t="s">
        <v>224</v>
      </c>
      <c r="B55" s="229"/>
      <c r="C55" s="229"/>
      <c r="D55" s="229"/>
      <c r="E55" s="230"/>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row>
    <row r="56" spans="1:91" ht="18.75" customHeight="1" x14ac:dyDescent="0.25">
      <c r="A56" s="234"/>
      <c r="B56" s="235"/>
      <c r="C56" s="235"/>
      <c r="D56" s="235"/>
      <c r="E56" s="236"/>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row>
    <row r="57" spans="1:91" x14ac:dyDescent="0.25">
      <c r="A57" s="228" t="s">
        <v>225</v>
      </c>
      <c r="B57" s="229"/>
      <c r="C57" s="229"/>
      <c r="D57" s="229"/>
      <c r="E57" s="230"/>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row>
    <row r="58" spans="1:91" ht="12.75" customHeight="1" x14ac:dyDescent="0.25">
      <c r="A58" s="231"/>
      <c r="B58" s="232"/>
      <c r="C58" s="232"/>
      <c r="D58" s="232"/>
      <c r="E58" s="233"/>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row>
    <row r="59" spans="1:91" ht="18" customHeight="1" x14ac:dyDescent="0.25">
      <c r="A59" s="234"/>
      <c r="B59" s="235"/>
      <c r="C59" s="235"/>
      <c r="D59" s="235"/>
      <c r="E59" s="236"/>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row>
    <row r="60" spans="1:91" x14ac:dyDescent="0.25">
      <c r="A60" s="228" t="s">
        <v>226</v>
      </c>
      <c r="B60" s="229"/>
      <c r="C60" s="229"/>
      <c r="D60" s="229"/>
      <c r="E60" s="230"/>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row>
    <row r="61" spans="1:91" x14ac:dyDescent="0.25">
      <c r="A61" s="231"/>
      <c r="B61" s="232"/>
      <c r="C61" s="232"/>
      <c r="D61" s="232"/>
      <c r="E61" s="233"/>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row>
    <row r="62" spans="1:91" ht="20.25" customHeight="1" x14ac:dyDescent="0.25">
      <c r="A62" s="234"/>
      <c r="B62" s="235"/>
      <c r="C62" s="235"/>
      <c r="D62" s="235"/>
      <c r="E62" s="236"/>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row>
    <row r="63" spans="1:91" x14ac:dyDescent="0.2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row>
    <row r="64" spans="1:91" x14ac:dyDescent="0.2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row>
    <row r="65" spans="6:91" x14ac:dyDescent="0.2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row>
    <row r="66" spans="6:91" x14ac:dyDescent="0.2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row>
    <row r="67" spans="6:91" x14ac:dyDescent="0.2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row>
    <row r="68" spans="6:91" x14ac:dyDescent="0.2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row>
    <row r="69" spans="6:91" x14ac:dyDescent="0.2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row>
    <row r="70" spans="6:91" x14ac:dyDescent="0.2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row>
    <row r="71" spans="6:91" x14ac:dyDescent="0.2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row>
    <row r="72" spans="6:91" x14ac:dyDescent="0.2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row>
    <row r="73" spans="6:91" x14ac:dyDescent="0.2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row>
    <row r="74" spans="6:91" x14ac:dyDescent="0.2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row>
    <row r="75" spans="6:91" x14ac:dyDescent="0.2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row>
    <row r="76" spans="6:91" x14ac:dyDescent="0.2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row>
    <row r="77" spans="6:91" x14ac:dyDescent="0.2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row>
    <row r="78" spans="6:91" x14ac:dyDescent="0.2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row>
    <row r="79" spans="6:91" x14ac:dyDescent="0.2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row>
    <row r="80" spans="6:91" x14ac:dyDescent="0.2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row>
    <row r="81" spans="6:91" x14ac:dyDescent="0.2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row>
    <row r="82" spans="6:91" x14ac:dyDescent="0.2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row>
    <row r="83" spans="6:91" x14ac:dyDescent="0.2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row>
    <row r="84" spans="6:91" x14ac:dyDescent="0.2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row>
    <row r="85" spans="6:91" x14ac:dyDescent="0.2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row>
    <row r="86" spans="6:91" x14ac:dyDescent="0.2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row>
    <row r="87" spans="6:91" x14ac:dyDescent="0.2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row>
    <row r="88" spans="6:91" x14ac:dyDescent="0.2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row>
    <row r="89" spans="6:91" x14ac:dyDescent="0.2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row>
    <row r="90" spans="6:91" x14ac:dyDescent="0.2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row>
    <row r="91" spans="6:91" x14ac:dyDescent="0.2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row>
    <row r="92" spans="6:91" x14ac:dyDescent="0.2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row>
    <row r="93" spans="6:91" x14ac:dyDescent="0.2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row>
    <row r="94" spans="6:91" x14ac:dyDescent="0.2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row>
    <row r="95" spans="6:91" x14ac:dyDescent="0.2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row>
    <row r="96" spans="6:91" x14ac:dyDescent="0.2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row>
    <row r="97" spans="6:91" x14ac:dyDescent="0.2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row>
    <row r="98" spans="6:91" x14ac:dyDescent="0.2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row>
    <row r="99" spans="6:91" x14ac:dyDescent="0.2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row>
    <row r="100" spans="6:91" x14ac:dyDescent="0.2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row>
    <row r="101" spans="6:91" x14ac:dyDescent="0.2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row>
    <row r="102" spans="6:91" x14ac:dyDescent="0.2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row>
    <row r="103" spans="6:91" x14ac:dyDescent="0.2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row>
    <row r="104" spans="6:91" x14ac:dyDescent="0.2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row>
    <row r="105" spans="6:91" x14ac:dyDescent="0.2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row>
    <row r="106" spans="6:91" x14ac:dyDescent="0.2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row>
    <row r="107" spans="6:91" x14ac:dyDescent="0.2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row>
    <row r="108" spans="6:91" x14ac:dyDescent="0.2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row>
    <row r="109" spans="6:91" x14ac:dyDescent="0.2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row>
    <row r="110" spans="6:91" x14ac:dyDescent="0.2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row>
    <row r="111" spans="6:91" x14ac:dyDescent="0.2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row>
    <row r="112" spans="6:91" x14ac:dyDescent="0.2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row>
    <row r="113" spans="6:91" x14ac:dyDescent="0.2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row>
    <row r="114" spans="6:91" x14ac:dyDescent="0.2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row>
    <row r="115" spans="6:91" x14ac:dyDescent="0.2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row>
    <row r="116" spans="6:91" x14ac:dyDescent="0.2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row>
    <row r="117" spans="6:91" x14ac:dyDescent="0.2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row>
    <row r="118" spans="6:91" x14ac:dyDescent="0.2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row>
    <row r="119" spans="6:91" x14ac:dyDescent="0.2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row>
    <row r="120" spans="6:91" x14ac:dyDescent="0.2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row>
    <row r="121" spans="6:91" x14ac:dyDescent="0.2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row>
    <row r="122" spans="6:91" x14ac:dyDescent="0.2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row>
    <row r="123" spans="6:91" x14ac:dyDescent="0.2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row>
    <row r="124" spans="6:91" x14ac:dyDescent="0.2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row>
    <row r="125" spans="6:91" x14ac:dyDescent="0.2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row>
    <row r="126" spans="6:91" x14ac:dyDescent="0.2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row>
    <row r="127" spans="6:91" x14ac:dyDescent="0.2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row>
    <row r="128" spans="6:91" x14ac:dyDescent="0.2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row>
    <row r="129" spans="6:91" x14ac:dyDescent="0.2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row>
    <row r="130" spans="6:91" x14ac:dyDescent="0.2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row>
    <row r="131" spans="6:91" x14ac:dyDescent="0.2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row>
    <row r="132" spans="6:91" x14ac:dyDescent="0.2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row>
    <row r="133" spans="6:91" x14ac:dyDescent="0.2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row>
    <row r="134" spans="6:91" x14ac:dyDescent="0.2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row>
    <row r="135" spans="6:91" x14ac:dyDescent="0.2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row>
    <row r="136" spans="6:91" x14ac:dyDescent="0.2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row>
    <row r="137" spans="6:91" x14ac:dyDescent="0.2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row>
    <row r="138" spans="6:91" x14ac:dyDescent="0.2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row>
    <row r="139" spans="6:91" x14ac:dyDescent="0.2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row>
    <row r="140" spans="6:91" x14ac:dyDescent="0.2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row>
    <row r="141" spans="6:91" x14ac:dyDescent="0.2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row>
    <row r="142" spans="6:91" x14ac:dyDescent="0.2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row>
    <row r="143" spans="6:91" x14ac:dyDescent="0.2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row>
    <row r="144" spans="6:91" x14ac:dyDescent="0.2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row>
    <row r="145" spans="6:91" x14ac:dyDescent="0.2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row>
    <row r="146" spans="6:91" x14ac:dyDescent="0.2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row>
    <row r="147" spans="6:91" x14ac:dyDescent="0.2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row>
    <row r="148" spans="6:91" x14ac:dyDescent="0.2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row>
    <row r="149" spans="6:91" x14ac:dyDescent="0.2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row>
    <row r="150" spans="6:91" x14ac:dyDescent="0.2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row>
    <row r="151" spans="6:91" x14ac:dyDescent="0.2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row>
    <row r="152" spans="6:91" x14ac:dyDescent="0.2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row>
    <row r="153" spans="6:91" x14ac:dyDescent="0.2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row>
    <row r="154" spans="6:91" x14ac:dyDescent="0.2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row>
    <row r="155" spans="6:91" x14ac:dyDescent="0.2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row>
    <row r="156" spans="6:91" x14ac:dyDescent="0.2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row>
    <row r="157" spans="6:91" x14ac:dyDescent="0.2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row>
    <row r="158" spans="6:91" x14ac:dyDescent="0.2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row>
    <row r="159" spans="6:91" x14ac:dyDescent="0.2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row>
    <row r="160" spans="6:91" x14ac:dyDescent="0.2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row>
    <row r="161" spans="6:91" x14ac:dyDescent="0.2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row>
    <row r="162" spans="6:91" x14ac:dyDescent="0.2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row>
    <row r="163" spans="6:91" x14ac:dyDescent="0.2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row>
    <row r="164" spans="6:91" x14ac:dyDescent="0.2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row>
    <row r="165" spans="6:91" x14ac:dyDescent="0.2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row>
    <row r="166" spans="6:91" x14ac:dyDescent="0.2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row>
    <row r="167" spans="6:91" x14ac:dyDescent="0.2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row>
    <row r="168" spans="6:91" x14ac:dyDescent="0.2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row>
    <row r="169" spans="6:91" x14ac:dyDescent="0.2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row>
    <row r="170" spans="6:91" x14ac:dyDescent="0.2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row>
    <row r="171" spans="6:91" x14ac:dyDescent="0.2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row>
    <row r="172" spans="6:91" x14ac:dyDescent="0.2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row>
    <row r="173" spans="6:91" x14ac:dyDescent="0.2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row>
    <row r="174" spans="6:91" x14ac:dyDescent="0.2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row>
    <row r="175" spans="6:91" x14ac:dyDescent="0.2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row>
    <row r="176" spans="6:91" x14ac:dyDescent="0.2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row>
    <row r="177" spans="6:91" x14ac:dyDescent="0.2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row>
    <row r="178" spans="6:91" x14ac:dyDescent="0.2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row>
    <row r="179" spans="6:91" x14ac:dyDescent="0.2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row>
    <row r="180" spans="6:91" x14ac:dyDescent="0.2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row>
    <row r="181" spans="6:91" x14ac:dyDescent="0.2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row>
    <row r="182" spans="6:91" x14ac:dyDescent="0.2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row>
    <row r="183" spans="6:91" x14ac:dyDescent="0.2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row>
    <row r="184" spans="6:91" x14ac:dyDescent="0.2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row>
    <row r="185" spans="6:91" x14ac:dyDescent="0.2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row>
    <row r="186" spans="6:91" x14ac:dyDescent="0.2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row>
    <row r="187" spans="6:91" x14ac:dyDescent="0.2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row>
    <row r="188" spans="6:91" x14ac:dyDescent="0.2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row>
    <row r="189" spans="6:91" x14ac:dyDescent="0.2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row>
    <row r="190" spans="6:91" x14ac:dyDescent="0.2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row>
    <row r="191" spans="6:91" x14ac:dyDescent="0.2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row>
    <row r="192" spans="6:91" x14ac:dyDescent="0.2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row>
    <row r="193" spans="6:91" x14ac:dyDescent="0.2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row>
    <row r="194" spans="6:91" x14ac:dyDescent="0.2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row>
    <row r="195" spans="6:91" x14ac:dyDescent="0.2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row>
    <row r="196" spans="6:91" x14ac:dyDescent="0.2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row>
    <row r="197" spans="6:91" x14ac:dyDescent="0.2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row>
    <row r="198" spans="6:91" x14ac:dyDescent="0.2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row>
    <row r="199" spans="6:91" x14ac:dyDescent="0.2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row>
    <row r="200" spans="6:91" x14ac:dyDescent="0.2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row>
    <row r="201" spans="6:91" x14ac:dyDescent="0.2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row>
    <row r="202" spans="6:91" x14ac:dyDescent="0.2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row>
    <row r="203" spans="6:91" x14ac:dyDescent="0.2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row>
    <row r="204" spans="6:91" x14ac:dyDescent="0.2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row>
    <row r="205" spans="6:91" x14ac:dyDescent="0.2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row>
    <row r="206" spans="6:91" x14ac:dyDescent="0.2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row>
    <row r="207" spans="6:91" x14ac:dyDescent="0.2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row>
    <row r="208" spans="6:91" x14ac:dyDescent="0.2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row>
    <row r="209" spans="6:91" x14ac:dyDescent="0.2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row>
    <row r="210" spans="6:91" x14ac:dyDescent="0.2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row>
    <row r="211" spans="6:91" x14ac:dyDescent="0.2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row>
    <row r="212" spans="6:91" x14ac:dyDescent="0.2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row>
    <row r="213" spans="6:91" x14ac:dyDescent="0.2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row>
    <row r="214" spans="6:91" x14ac:dyDescent="0.2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row>
    <row r="215" spans="6:91" x14ac:dyDescent="0.2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row>
    <row r="216" spans="6:91" x14ac:dyDescent="0.2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row>
    <row r="217" spans="6:91" x14ac:dyDescent="0.2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row>
    <row r="218" spans="6:91" x14ac:dyDescent="0.2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row>
    <row r="219" spans="6:91" x14ac:dyDescent="0.2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row>
    <row r="220" spans="6:91" x14ac:dyDescent="0.2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row>
    <row r="221" spans="6:91" x14ac:dyDescent="0.2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row>
    <row r="222" spans="6:91" x14ac:dyDescent="0.2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row>
    <row r="223" spans="6:91" x14ac:dyDescent="0.2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row>
    <row r="224" spans="6:91" x14ac:dyDescent="0.2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row>
    <row r="225" spans="6:91" x14ac:dyDescent="0.2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row>
    <row r="226" spans="6:91" x14ac:dyDescent="0.2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row>
    <row r="227" spans="6:91" x14ac:dyDescent="0.2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row>
    <row r="228" spans="6:91" x14ac:dyDescent="0.2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row>
    <row r="229" spans="6:91" x14ac:dyDescent="0.2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row>
    <row r="230" spans="6:91" x14ac:dyDescent="0.2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row>
    <row r="231" spans="6:91" x14ac:dyDescent="0.2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row>
    <row r="232" spans="6:91" x14ac:dyDescent="0.2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row>
    <row r="233" spans="6:91" x14ac:dyDescent="0.2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row>
    <row r="234" spans="6:91" x14ac:dyDescent="0.2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row>
    <row r="235" spans="6:91" x14ac:dyDescent="0.2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row>
    <row r="236" spans="6:91" x14ac:dyDescent="0.2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row>
    <row r="237" spans="6:91" x14ac:dyDescent="0.2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row>
    <row r="238" spans="6:91" x14ac:dyDescent="0.2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row>
    <row r="239" spans="6:91" x14ac:dyDescent="0.2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row>
    <row r="240" spans="6:91" x14ac:dyDescent="0.2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row>
    <row r="241" spans="6:91" x14ac:dyDescent="0.2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row>
    <row r="242" spans="6:91" x14ac:dyDescent="0.2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row>
    <row r="243" spans="6:91" x14ac:dyDescent="0.2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row>
    <row r="244" spans="6:91" x14ac:dyDescent="0.2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row>
    <row r="245" spans="6:91" x14ac:dyDescent="0.2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row>
    <row r="246" spans="6:91" x14ac:dyDescent="0.2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row>
    <row r="247" spans="6:91" x14ac:dyDescent="0.2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row>
    <row r="248" spans="6:91" x14ac:dyDescent="0.2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row>
    <row r="249" spans="6:91" x14ac:dyDescent="0.2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row>
    <row r="250" spans="6:91" x14ac:dyDescent="0.2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row>
    <row r="251" spans="6:91" x14ac:dyDescent="0.2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row>
    <row r="252" spans="6:91" x14ac:dyDescent="0.2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row>
    <row r="253" spans="6:91" x14ac:dyDescent="0.2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row>
    <row r="254" spans="6:91" x14ac:dyDescent="0.2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row>
    <row r="255" spans="6:91" x14ac:dyDescent="0.2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row>
    <row r="256" spans="6:91" x14ac:dyDescent="0.2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row>
    <row r="257" spans="6:91" x14ac:dyDescent="0.2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row>
    <row r="258" spans="6:91" x14ac:dyDescent="0.2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row>
    <row r="259" spans="6:91" x14ac:dyDescent="0.2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row>
    <row r="260" spans="6:91" x14ac:dyDescent="0.2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row>
    <row r="261" spans="6:91" x14ac:dyDescent="0.2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row>
    <row r="262" spans="6:91" x14ac:dyDescent="0.2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row>
    <row r="263" spans="6:91" x14ac:dyDescent="0.2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row>
    <row r="264" spans="6:91" x14ac:dyDescent="0.2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row>
    <row r="265" spans="6:91" x14ac:dyDescent="0.2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row>
    <row r="266" spans="6:91" x14ac:dyDescent="0.2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row>
    <row r="267" spans="6:91" x14ac:dyDescent="0.2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row>
    <row r="268" spans="6:91" x14ac:dyDescent="0.2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row>
    <row r="269" spans="6:91" x14ac:dyDescent="0.2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row>
    <row r="270" spans="6:91" x14ac:dyDescent="0.2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row>
    <row r="271" spans="6:91" x14ac:dyDescent="0.2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row>
    <row r="272" spans="6:91" x14ac:dyDescent="0.2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row>
    <row r="273" spans="6:91" x14ac:dyDescent="0.2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row>
    <row r="274" spans="6:91" x14ac:dyDescent="0.2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row>
    <row r="275" spans="6:91" x14ac:dyDescent="0.2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row>
    <row r="276" spans="6:91" x14ac:dyDescent="0.2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row>
    <row r="277" spans="6:91" x14ac:dyDescent="0.2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row>
    <row r="278" spans="6:91" x14ac:dyDescent="0.2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row>
    <row r="279" spans="6:91" x14ac:dyDescent="0.2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row>
    <row r="280" spans="6:91" x14ac:dyDescent="0.2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row>
    <row r="281" spans="6:91" x14ac:dyDescent="0.2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row>
    <row r="282" spans="6:91" x14ac:dyDescent="0.2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row>
    <row r="283" spans="6:91" x14ac:dyDescent="0.2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row>
    <row r="284" spans="6:91" x14ac:dyDescent="0.2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row>
    <row r="285" spans="6:91" x14ac:dyDescent="0.2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row>
    <row r="286" spans="6:91" x14ac:dyDescent="0.2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row>
    <row r="287" spans="6:91" x14ac:dyDescent="0.2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row>
    <row r="288" spans="6:91" x14ac:dyDescent="0.2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row>
    <row r="289" spans="6:91" x14ac:dyDescent="0.2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row>
    <row r="290" spans="6:91" x14ac:dyDescent="0.2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row>
    <row r="291" spans="6:91" x14ac:dyDescent="0.2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row>
    <row r="292" spans="6:91" x14ac:dyDescent="0.2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row>
    <row r="293" spans="6:91" x14ac:dyDescent="0.2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row>
    <row r="294" spans="6:91" x14ac:dyDescent="0.2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row>
    <row r="295" spans="6:91" x14ac:dyDescent="0.2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row>
    <row r="296" spans="6:91" x14ac:dyDescent="0.2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row>
    <row r="297" spans="6:91" x14ac:dyDescent="0.2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row>
    <row r="298" spans="6:91" x14ac:dyDescent="0.2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row>
    <row r="299" spans="6:91" x14ac:dyDescent="0.2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row>
    <row r="300" spans="6:91" x14ac:dyDescent="0.2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row>
    <row r="301" spans="6:91" x14ac:dyDescent="0.2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row>
    <row r="302" spans="6:91" x14ac:dyDescent="0.2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row>
    <row r="303" spans="6:91" x14ac:dyDescent="0.2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row>
    <row r="304" spans="6:91" x14ac:dyDescent="0.2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row>
    <row r="305" spans="6:91" x14ac:dyDescent="0.2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row>
    <row r="306" spans="6:91" x14ac:dyDescent="0.2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row>
    <row r="307" spans="6:91" x14ac:dyDescent="0.2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row>
    <row r="308" spans="6:91" x14ac:dyDescent="0.2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row>
    <row r="309" spans="6:91" x14ac:dyDescent="0.2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row>
    <row r="310" spans="6:91" x14ac:dyDescent="0.2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row>
    <row r="311" spans="6:91" x14ac:dyDescent="0.2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row>
    <row r="312" spans="6:91" x14ac:dyDescent="0.2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row>
    <row r="313" spans="6:91" x14ac:dyDescent="0.2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row>
    <row r="314" spans="6:91" x14ac:dyDescent="0.2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row>
    <row r="315" spans="6:91" x14ac:dyDescent="0.2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row>
    <row r="316" spans="6:91" x14ac:dyDescent="0.2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row>
    <row r="317" spans="6:91" x14ac:dyDescent="0.2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row>
    <row r="318" spans="6:91" x14ac:dyDescent="0.2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row>
    <row r="319" spans="6:91" x14ac:dyDescent="0.2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row>
    <row r="320" spans="6:91" x14ac:dyDescent="0.2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row>
    <row r="321" spans="6:91" x14ac:dyDescent="0.2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row>
    <row r="322" spans="6:91" x14ac:dyDescent="0.2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row>
    <row r="323" spans="6:91" x14ac:dyDescent="0.2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row>
    <row r="324" spans="6:91" x14ac:dyDescent="0.2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row>
    <row r="325" spans="6:91" x14ac:dyDescent="0.2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row>
    <row r="326" spans="6:91" x14ac:dyDescent="0.2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row>
    <row r="327" spans="6:91" x14ac:dyDescent="0.2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row>
    <row r="328" spans="6:91" x14ac:dyDescent="0.2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row>
    <row r="329" spans="6:91" x14ac:dyDescent="0.2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row>
    <row r="330" spans="6:91" x14ac:dyDescent="0.2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row>
    <row r="331" spans="6:91" x14ac:dyDescent="0.2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row>
    <row r="332" spans="6:91" x14ac:dyDescent="0.2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row>
    <row r="333" spans="6:91" x14ac:dyDescent="0.2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row>
    <row r="334" spans="6:91" x14ac:dyDescent="0.2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row>
    <row r="335" spans="6:91" x14ac:dyDescent="0.2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row>
    <row r="336" spans="6:91" x14ac:dyDescent="0.2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row>
    <row r="337" spans="6:91" x14ac:dyDescent="0.2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row>
    <row r="338" spans="6:91" x14ac:dyDescent="0.2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row>
    <row r="339" spans="6:91" x14ac:dyDescent="0.2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row>
    <row r="340" spans="6:91" x14ac:dyDescent="0.2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row>
    <row r="341" spans="6:91" x14ac:dyDescent="0.2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row>
    <row r="342" spans="6:91" x14ac:dyDescent="0.2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row>
    <row r="343" spans="6:91" x14ac:dyDescent="0.2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row>
    <row r="344" spans="6:91" x14ac:dyDescent="0.2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row>
    <row r="345" spans="6:91" x14ac:dyDescent="0.2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row>
    <row r="346" spans="6:91" x14ac:dyDescent="0.2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row>
    <row r="347" spans="6:91" x14ac:dyDescent="0.2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row>
    <row r="348" spans="6:91" x14ac:dyDescent="0.2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row>
    <row r="349" spans="6:91" x14ac:dyDescent="0.2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row>
    <row r="350" spans="6:91" x14ac:dyDescent="0.2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row>
    <row r="351" spans="6:91" x14ac:dyDescent="0.2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row>
    <row r="352" spans="6:91" x14ac:dyDescent="0.2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row>
    <row r="353" spans="6:91" x14ac:dyDescent="0.2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row>
    <row r="354" spans="6:91" x14ac:dyDescent="0.2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row>
    <row r="355" spans="6:91" x14ac:dyDescent="0.2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row>
    <row r="356" spans="6:91" x14ac:dyDescent="0.2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row>
    <row r="357" spans="6:91" x14ac:dyDescent="0.2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row>
    <row r="358" spans="6:91" x14ac:dyDescent="0.2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row>
    <row r="359" spans="6:91" x14ac:dyDescent="0.2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row>
    <row r="360" spans="6:91" x14ac:dyDescent="0.2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row>
    <row r="361" spans="6:91" x14ac:dyDescent="0.2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row>
    <row r="362" spans="6:91" x14ac:dyDescent="0.2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row>
    <row r="363" spans="6:91" x14ac:dyDescent="0.2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row>
    <row r="364" spans="6:91" x14ac:dyDescent="0.2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row>
    <row r="365" spans="6:91" x14ac:dyDescent="0.2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row>
    <row r="366" spans="6:91" x14ac:dyDescent="0.2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row>
    <row r="367" spans="6:91" x14ac:dyDescent="0.2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row>
    <row r="368" spans="6:91" x14ac:dyDescent="0.2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row>
    <row r="369" spans="6:91" x14ac:dyDescent="0.2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row>
    <row r="370" spans="6:91" x14ac:dyDescent="0.2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row>
    <row r="371" spans="6:91" x14ac:dyDescent="0.2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row>
    <row r="372" spans="6:91" x14ac:dyDescent="0.2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row>
    <row r="373" spans="6:91" x14ac:dyDescent="0.2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row>
    <row r="374" spans="6:91" x14ac:dyDescent="0.2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row>
    <row r="375" spans="6:91" x14ac:dyDescent="0.2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row>
    <row r="376" spans="6:91" x14ac:dyDescent="0.2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row>
    <row r="377" spans="6:91" x14ac:dyDescent="0.2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row>
    <row r="378" spans="6:91" x14ac:dyDescent="0.2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row>
    <row r="379" spans="6:91" x14ac:dyDescent="0.2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row>
    <row r="380" spans="6:91" x14ac:dyDescent="0.2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row>
    <row r="381" spans="6:91" x14ac:dyDescent="0.2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row>
    <row r="382" spans="6:91" x14ac:dyDescent="0.2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row>
    <row r="383" spans="6:91" x14ac:dyDescent="0.2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row>
    <row r="384" spans="6:91" x14ac:dyDescent="0.2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row>
    <row r="385" spans="6:91" x14ac:dyDescent="0.2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row>
    <row r="386" spans="6:91" x14ac:dyDescent="0.2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row>
    <row r="387" spans="6:91" x14ac:dyDescent="0.2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row>
    <row r="388" spans="6:91" x14ac:dyDescent="0.2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row>
    <row r="389" spans="6:91" x14ac:dyDescent="0.2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row>
    <row r="390" spans="6:91" x14ac:dyDescent="0.2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row>
    <row r="391" spans="6:91" x14ac:dyDescent="0.2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row>
    <row r="392" spans="6:91" x14ac:dyDescent="0.2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row>
    <row r="393" spans="6:91" x14ac:dyDescent="0.2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row>
    <row r="394" spans="6:91" x14ac:dyDescent="0.2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row>
    <row r="395" spans="6:91" x14ac:dyDescent="0.2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row>
    <row r="396" spans="6:91" x14ac:dyDescent="0.2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row>
    <row r="397" spans="6:91" x14ac:dyDescent="0.2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row>
    <row r="398" spans="6:91" x14ac:dyDescent="0.2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row>
    <row r="399" spans="6:91" x14ac:dyDescent="0.2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row>
    <row r="400" spans="6:91" x14ac:dyDescent="0.2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row>
    <row r="401" spans="6:91" x14ac:dyDescent="0.2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row>
    <row r="402" spans="6:91" x14ac:dyDescent="0.2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row>
    <row r="403" spans="6:91" x14ac:dyDescent="0.2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row>
    <row r="404" spans="6:91" x14ac:dyDescent="0.2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row>
    <row r="405" spans="6:91" x14ac:dyDescent="0.2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row>
    <row r="406" spans="6:91" x14ac:dyDescent="0.2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row>
    <row r="407" spans="6:91" x14ac:dyDescent="0.2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row>
    <row r="408" spans="6:91" x14ac:dyDescent="0.2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row>
    <row r="409" spans="6:91" x14ac:dyDescent="0.2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row>
    <row r="410" spans="6:91" x14ac:dyDescent="0.2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row>
    <row r="411" spans="6:91" x14ac:dyDescent="0.2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row>
    <row r="412" spans="6:91" x14ac:dyDescent="0.2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row>
    <row r="413" spans="6:91" x14ac:dyDescent="0.2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row>
    <row r="414" spans="6:91" x14ac:dyDescent="0.2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row>
    <row r="415" spans="6:91" x14ac:dyDescent="0.2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row>
    <row r="416" spans="6:91" x14ac:dyDescent="0.2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row>
    <row r="417" spans="6:91" x14ac:dyDescent="0.2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row>
    <row r="418" spans="6:91" x14ac:dyDescent="0.2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row>
    <row r="419" spans="6:91" x14ac:dyDescent="0.2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row>
    <row r="420" spans="6:91" x14ac:dyDescent="0.2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row>
    <row r="421" spans="6:91" x14ac:dyDescent="0.2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row>
    <row r="422" spans="6:91" x14ac:dyDescent="0.2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row>
    <row r="423" spans="6:91" x14ac:dyDescent="0.2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row>
    <row r="424" spans="6:91" x14ac:dyDescent="0.2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row>
    <row r="425" spans="6:91" x14ac:dyDescent="0.2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row>
    <row r="426" spans="6:91" x14ac:dyDescent="0.2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row>
    <row r="427" spans="6:91" x14ac:dyDescent="0.2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row>
    <row r="428" spans="6:91" x14ac:dyDescent="0.2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row>
    <row r="429" spans="6:91" x14ac:dyDescent="0.2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row>
    <row r="430" spans="6:91" x14ac:dyDescent="0.2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row>
    <row r="431" spans="6:91" x14ac:dyDescent="0.2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row>
    <row r="432" spans="6:91" x14ac:dyDescent="0.2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row>
    <row r="433" spans="6:91" x14ac:dyDescent="0.2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row>
    <row r="434" spans="6:91" x14ac:dyDescent="0.2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row>
    <row r="435" spans="6:91" x14ac:dyDescent="0.2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row>
    <row r="436" spans="6:91" x14ac:dyDescent="0.2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row>
    <row r="437" spans="6:91" x14ac:dyDescent="0.2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row>
    <row r="438" spans="6:91" x14ac:dyDescent="0.2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row>
    <row r="439" spans="6:91" x14ac:dyDescent="0.2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row>
    <row r="440" spans="6:91" x14ac:dyDescent="0.2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row>
    <row r="441" spans="6:91" x14ac:dyDescent="0.2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row>
    <row r="442" spans="6:91" x14ac:dyDescent="0.2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row>
    <row r="443" spans="6:91" x14ac:dyDescent="0.2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row>
    <row r="444" spans="6:91" x14ac:dyDescent="0.2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row>
    <row r="445" spans="6:91" x14ac:dyDescent="0.2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row>
    <row r="446" spans="6:91" x14ac:dyDescent="0.2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row>
    <row r="447" spans="6:91" x14ac:dyDescent="0.2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row>
    <row r="448" spans="6:91" x14ac:dyDescent="0.2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row>
    <row r="449" spans="6:91" x14ac:dyDescent="0.2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row>
    <row r="450" spans="6:91" x14ac:dyDescent="0.2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row>
    <row r="451" spans="6:91" x14ac:dyDescent="0.2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row>
    <row r="452" spans="6:91" x14ac:dyDescent="0.2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row>
    <row r="453" spans="6:91" x14ac:dyDescent="0.2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row>
    <row r="454" spans="6:91" x14ac:dyDescent="0.2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row>
    <row r="455" spans="6:91" x14ac:dyDescent="0.2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row>
    <row r="456" spans="6:91" x14ac:dyDescent="0.2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row>
    <row r="457" spans="6:91" x14ac:dyDescent="0.2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row>
    <row r="458" spans="6:91" x14ac:dyDescent="0.2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row>
    <row r="459" spans="6:91" x14ac:dyDescent="0.2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row>
    <row r="460" spans="6:91" x14ac:dyDescent="0.2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row>
    <row r="461" spans="6:91" x14ac:dyDescent="0.2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row>
    <row r="462" spans="6:91" x14ac:dyDescent="0.2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row>
    <row r="463" spans="6:91" x14ac:dyDescent="0.2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row>
    <row r="464" spans="6:91" x14ac:dyDescent="0.2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row>
    <row r="465" spans="6:91" x14ac:dyDescent="0.2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row>
    <row r="466" spans="6:91" x14ac:dyDescent="0.2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row>
    <row r="467" spans="6:91" x14ac:dyDescent="0.2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row>
    <row r="468" spans="6:91" x14ac:dyDescent="0.2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row>
    <row r="469" spans="6:91" x14ac:dyDescent="0.2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row>
    <row r="470" spans="6:91" x14ac:dyDescent="0.2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row>
    <row r="471" spans="6:91" x14ac:dyDescent="0.2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row>
    <row r="472" spans="6:91" x14ac:dyDescent="0.2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row>
    <row r="473" spans="6:91" x14ac:dyDescent="0.2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row>
    <row r="474" spans="6:91" x14ac:dyDescent="0.2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row>
    <row r="475" spans="6:91" x14ac:dyDescent="0.2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row>
    <row r="476" spans="6:91" x14ac:dyDescent="0.2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row>
    <row r="477" spans="6:91" x14ac:dyDescent="0.2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row>
    <row r="478" spans="6:91" x14ac:dyDescent="0.2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row>
    <row r="479" spans="6:91" x14ac:dyDescent="0.2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row>
    <row r="480" spans="6:91" x14ac:dyDescent="0.2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row>
    <row r="481" spans="6:91" x14ac:dyDescent="0.2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row>
    <row r="482" spans="6:91" x14ac:dyDescent="0.2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row>
    <row r="483" spans="6:91" x14ac:dyDescent="0.2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row>
    <row r="484" spans="6:91" x14ac:dyDescent="0.2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row>
    <row r="485" spans="6:91" x14ac:dyDescent="0.2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row>
    <row r="486" spans="6:91" x14ac:dyDescent="0.2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row>
    <row r="487" spans="6:91" x14ac:dyDescent="0.2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row>
    <row r="488" spans="6:91" x14ac:dyDescent="0.2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row>
    <row r="489" spans="6:91" x14ac:dyDescent="0.2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row>
    <row r="490" spans="6:91" x14ac:dyDescent="0.2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row>
    <row r="491" spans="6:91" x14ac:dyDescent="0.2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row>
    <row r="492" spans="6:91" x14ac:dyDescent="0.2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row>
    <row r="493" spans="6:91" x14ac:dyDescent="0.2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row>
    <row r="494" spans="6:91" x14ac:dyDescent="0.2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row>
    <row r="495" spans="6:91" x14ac:dyDescent="0.2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row>
    <row r="496" spans="6:91" x14ac:dyDescent="0.2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row>
    <row r="497" spans="6:91" x14ac:dyDescent="0.2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row>
    <row r="498" spans="6:91" x14ac:dyDescent="0.2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row>
    <row r="499" spans="6:91" x14ac:dyDescent="0.2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row>
    <row r="500" spans="6:91" x14ac:dyDescent="0.2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row>
    <row r="501" spans="6:91" x14ac:dyDescent="0.2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row>
    <row r="502" spans="6:91" x14ac:dyDescent="0.2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row>
    <row r="503" spans="6:91" x14ac:dyDescent="0.2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row>
    <row r="504" spans="6:91" x14ac:dyDescent="0.2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row>
    <row r="505" spans="6:91" x14ac:dyDescent="0.2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row>
    <row r="506" spans="6:91" x14ac:dyDescent="0.2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row>
    <row r="507" spans="6:91" x14ac:dyDescent="0.2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row>
    <row r="508" spans="6:91" x14ac:dyDescent="0.2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row>
    <row r="509" spans="6:91" x14ac:dyDescent="0.2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row>
    <row r="510" spans="6:91" x14ac:dyDescent="0.2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row>
    <row r="511" spans="6:91" x14ac:dyDescent="0.2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row>
    <row r="512" spans="6:91" x14ac:dyDescent="0.2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row>
    <row r="513" spans="6:91" x14ac:dyDescent="0.2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row>
    <row r="514" spans="6:91" x14ac:dyDescent="0.2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row>
    <row r="515" spans="6:91" x14ac:dyDescent="0.2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row>
    <row r="516" spans="6:91" x14ac:dyDescent="0.2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row>
    <row r="517" spans="6:91" x14ac:dyDescent="0.2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row>
    <row r="518" spans="6:91" x14ac:dyDescent="0.2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row>
    <row r="519" spans="6:91" x14ac:dyDescent="0.2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row>
    <row r="520" spans="6:91" x14ac:dyDescent="0.2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row>
    <row r="521" spans="6:91" x14ac:dyDescent="0.2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row>
    <row r="522" spans="6:91" x14ac:dyDescent="0.2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row>
    <row r="523" spans="6:91" x14ac:dyDescent="0.2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row>
    <row r="524" spans="6:91" x14ac:dyDescent="0.2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row>
    <row r="525" spans="6:91" x14ac:dyDescent="0.2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row>
    <row r="526" spans="6:91" x14ac:dyDescent="0.2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row>
    <row r="527" spans="6:91" x14ac:dyDescent="0.2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row>
    <row r="528" spans="6:91" x14ac:dyDescent="0.2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row>
    <row r="529" spans="6:91" x14ac:dyDescent="0.2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row>
    <row r="530" spans="6:91" x14ac:dyDescent="0.2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row>
    <row r="531" spans="6:91" x14ac:dyDescent="0.2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row>
    <row r="532" spans="6:91" x14ac:dyDescent="0.2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row>
    <row r="533" spans="6:91" x14ac:dyDescent="0.2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row>
    <row r="534" spans="6:91" x14ac:dyDescent="0.2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row>
    <row r="535" spans="6:91" x14ac:dyDescent="0.2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row>
    <row r="536" spans="6:91" x14ac:dyDescent="0.2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row>
    <row r="537" spans="6:91" x14ac:dyDescent="0.2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row>
    <row r="538" spans="6:91" x14ac:dyDescent="0.2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row>
    <row r="539" spans="6:91" x14ac:dyDescent="0.2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row>
    <row r="540" spans="6:91" x14ac:dyDescent="0.2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row>
    <row r="541" spans="6:91" x14ac:dyDescent="0.2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row>
    <row r="542" spans="6:91" x14ac:dyDescent="0.2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row>
    <row r="543" spans="6:91" x14ac:dyDescent="0.2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row>
    <row r="544" spans="6:91" x14ac:dyDescent="0.2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row>
    <row r="545" spans="6:91" x14ac:dyDescent="0.2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row>
    <row r="546" spans="6:91" x14ac:dyDescent="0.2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row>
    <row r="547" spans="6:91" x14ac:dyDescent="0.2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row>
    <row r="548" spans="6:91" x14ac:dyDescent="0.2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row>
    <row r="549" spans="6:91" x14ac:dyDescent="0.2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row>
    <row r="550" spans="6:91" x14ac:dyDescent="0.2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row>
    <row r="551" spans="6:91" x14ac:dyDescent="0.2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row>
    <row r="552" spans="6:91" x14ac:dyDescent="0.2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row>
    <row r="553" spans="6:91" x14ac:dyDescent="0.2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row>
    <row r="554" spans="6:91" x14ac:dyDescent="0.2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row>
    <row r="555" spans="6:91" x14ac:dyDescent="0.2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row>
    <row r="556" spans="6:91" x14ac:dyDescent="0.2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row>
    <row r="557" spans="6:91" x14ac:dyDescent="0.2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row>
    <row r="558" spans="6:91" x14ac:dyDescent="0.2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row>
    <row r="559" spans="6:91" x14ac:dyDescent="0.2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row>
    <row r="560" spans="6:91" x14ac:dyDescent="0.2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row>
    <row r="561" spans="6:91" x14ac:dyDescent="0.2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row>
    <row r="562" spans="6:91" x14ac:dyDescent="0.2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row>
    <row r="563" spans="6:91" x14ac:dyDescent="0.2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row>
    <row r="564" spans="6:91" x14ac:dyDescent="0.2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row>
    <row r="565" spans="6:91" x14ac:dyDescent="0.2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row>
    <row r="566" spans="6:91" x14ac:dyDescent="0.2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row>
    <row r="567" spans="6:91" x14ac:dyDescent="0.2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row>
    <row r="568" spans="6:91" x14ac:dyDescent="0.2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row>
    <row r="569" spans="6:91" x14ac:dyDescent="0.2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row>
    <row r="570" spans="6:91" x14ac:dyDescent="0.2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row>
    <row r="571" spans="6:91" x14ac:dyDescent="0.2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row>
    <row r="572" spans="6:91" x14ac:dyDescent="0.2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row>
    <row r="573" spans="6:91" x14ac:dyDescent="0.2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row>
    <row r="574" spans="6:91" x14ac:dyDescent="0.2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row>
    <row r="575" spans="6:91" x14ac:dyDescent="0.2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row>
    <row r="576" spans="6:91" x14ac:dyDescent="0.2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row>
    <row r="577" spans="6:91" x14ac:dyDescent="0.2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row>
    <row r="578" spans="6:91" x14ac:dyDescent="0.2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row>
    <row r="579" spans="6:91" x14ac:dyDescent="0.2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row>
    <row r="580" spans="6:91" x14ac:dyDescent="0.2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row>
    <row r="581" spans="6:91" x14ac:dyDescent="0.2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row>
    <row r="582" spans="6:91" x14ac:dyDescent="0.2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row>
    <row r="583" spans="6:91" x14ac:dyDescent="0.2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row>
    <row r="584" spans="6:91" x14ac:dyDescent="0.2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row>
    <row r="585" spans="6:91" x14ac:dyDescent="0.2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row>
    <row r="586" spans="6:91" x14ac:dyDescent="0.2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row>
    <row r="587" spans="6:91" x14ac:dyDescent="0.2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row>
    <row r="588" spans="6:91" x14ac:dyDescent="0.2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row>
    <row r="589" spans="6:91" x14ac:dyDescent="0.2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row>
    <row r="590" spans="6:91" x14ac:dyDescent="0.2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row>
    <row r="591" spans="6:91" x14ac:dyDescent="0.2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row>
    <row r="592" spans="6:91" x14ac:dyDescent="0.2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row>
    <row r="593" spans="6:91" x14ac:dyDescent="0.2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row>
    <row r="594" spans="6:91" x14ac:dyDescent="0.2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row>
    <row r="595" spans="6:91" x14ac:dyDescent="0.2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row>
    <row r="596" spans="6:91" x14ac:dyDescent="0.2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row>
    <row r="597" spans="6:91" x14ac:dyDescent="0.2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row>
    <row r="598" spans="6:91" x14ac:dyDescent="0.2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row>
    <row r="599" spans="6:91" x14ac:dyDescent="0.2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row>
    <row r="600" spans="6:91" x14ac:dyDescent="0.2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row>
    <row r="601" spans="6:91" x14ac:dyDescent="0.2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row>
    <row r="602" spans="6:91" x14ac:dyDescent="0.2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row>
    <row r="603" spans="6:91" x14ac:dyDescent="0.2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row>
    <row r="604" spans="6:91" x14ac:dyDescent="0.2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row>
    <row r="605" spans="6:91" x14ac:dyDescent="0.2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row>
    <row r="606" spans="6:91" x14ac:dyDescent="0.2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row>
    <row r="607" spans="6:91" x14ac:dyDescent="0.2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row>
    <row r="608" spans="6:91" x14ac:dyDescent="0.2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row>
    <row r="609" spans="6:91" x14ac:dyDescent="0.2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row>
    <row r="610" spans="6:91" x14ac:dyDescent="0.2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row>
    <row r="611" spans="6:91" x14ac:dyDescent="0.2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row>
    <row r="612" spans="6:91" x14ac:dyDescent="0.2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row>
    <row r="613" spans="6:91" x14ac:dyDescent="0.2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row>
    <row r="614" spans="6:91" x14ac:dyDescent="0.2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row>
    <row r="615" spans="6:91" x14ac:dyDescent="0.2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row>
    <row r="616" spans="6:91" x14ac:dyDescent="0.2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row>
    <row r="617" spans="6:91" x14ac:dyDescent="0.2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row>
    <row r="618" spans="6:91" x14ac:dyDescent="0.2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row>
    <row r="619" spans="6:91" x14ac:dyDescent="0.2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row>
    <row r="620" spans="6:91" x14ac:dyDescent="0.2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row>
    <row r="621" spans="6:91" x14ac:dyDescent="0.2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row>
    <row r="622" spans="6:91" x14ac:dyDescent="0.2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row>
    <row r="623" spans="6:91" x14ac:dyDescent="0.2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row>
    <row r="624" spans="6:91" x14ac:dyDescent="0.2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row>
    <row r="625" spans="6:91" x14ac:dyDescent="0.2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row>
    <row r="626" spans="6:91" x14ac:dyDescent="0.2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row>
    <row r="627" spans="6:91" x14ac:dyDescent="0.2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row>
    <row r="628" spans="6:91" x14ac:dyDescent="0.2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row>
    <row r="629" spans="6:91" x14ac:dyDescent="0.2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row>
    <row r="630" spans="6:91" x14ac:dyDescent="0.2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row>
    <row r="631" spans="6:91" x14ac:dyDescent="0.2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row>
    <row r="632" spans="6:91" x14ac:dyDescent="0.2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row>
    <row r="633" spans="6:91" x14ac:dyDescent="0.2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row>
    <row r="634" spans="6:91" x14ac:dyDescent="0.2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row>
    <row r="635" spans="6:91" x14ac:dyDescent="0.2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row>
    <row r="636" spans="6:91" x14ac:dyDescent="0.2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row>
    <row r="637" spans="6:91" x14ac:dyDescent="0.2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row>
    <row r="638" spans="6:91" x14ac:dyDescent="0.2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row>
    <row r="639" spans="6:91" x14ac:dyDescent="0.2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row>
    <row r="640" spans="6:91" x14ac:dyDescent="0.2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row>
    <row r="641" spans="6:91" x14ac:dyDescent="0.2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row>
    <row r="642" spans="6:91" x14ac:dyDescent="0.2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row>
    <row r="643" spans="6:91" x14ac:dyDescent="0.2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row>
    <row r="644" spans="6:91" x14ac:dyDescent="0.2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row>
    <row r="645" spans="6:91" x14ac:dyDescent="0.2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row>
    <row r="646" spans="6:91" x14ac:dyDescent="0.2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row>
    <row r="647" spans="6:91" x14ac:dyDescent="0.2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row>
    <row r="648" spans="6:91" x14ac:dyDescent="0.2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row>
    <row r="649" spans="6:91" x14ac:dyDescent="0.2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row>
    <row r="650" spans="6:91" x14ac:dyDescent="0.2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row>
    <row r="651" spans="6:91" x14ac:dyDescent="0.2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row>
    <row r="652" spans="6:91" x14ac:dyDescent="0.2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row>
    <row r="653" spans="6:91" x14ac:dyDescent="0.2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row>
    <row r="654" spans="6:91" x14ac:dyDescent="0.2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row>
    <row r="655" spans="6:91" x14ac:dyDescent="0.2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row>
    <row r="656" spans="6:91" x14ac:dyDescent="0.2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row>
    <row r="657" spans="6:91" x14ac:dyDescent="0.2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row>
    <row r="658" spans="6:91" x14ac:dyDescent="0.2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row>
    <row r="659" spans="6:91" x14ac:dyDescent="0.2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row>
    <row r="660" spans="6:91" x14ac:dyDescent="0.2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row>
    <row r="661" spans="6:91" x14ac:dyDescent="0.2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row>
    <row r="662" spans="6:91" x14ac:dyDescent="0.2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row>
    <row r="663" spans="6:91" x14ac:dyDescent="0.2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row>
    <row r="664" spans="6:91" x14ac:dyDescent="0.2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row>
    <row r="665" spans="6:91" x14ac:dyDescent="0.2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row>
    <row r="666" spans="6:91" x14ac:dyDescent="0.2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row>
    <row r="667" spans="6:91" x14ac:dyDescent="0.2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row>
    <row r="668" spans="6:91" x14ac:dyDescent="0.2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row>
    <row r="669" spans="6:91" x14ac:dyDescent="0.2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row>
    <row r="670" spans="6:91" x14ac:dyDescent="0.2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row>
    <row r="671" spans="6:91" x14ac:dyDescent="0.2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row>
    <row r="672" spans="6:91" x14ac:dyDescent="0.2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row>
    <row r="673" spans="6:91" x14ac:dyDescent="0.2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row>
    <row r="674" spans="6:91" x14ac:dyDescent="0.2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row>
    <row r="675" spans="6:91" x14ac:dyDescent="0.2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row>
    <row r="676" spans="6:91" x14ac:dyDescent="0.2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row>
    <row r="677" spans="6:91" x14ac:dyDescent="0.2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row>
    <row r="678" spans="6:91" x14ac:dyDescent="0.2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row>
    <row r="679" spans="6:91" x14ac:dyDescent="0.2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row>
    <row r="680" spans="6:91" x14ac:dyDescent="0.2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row>
    <row r="681" spans="6:91" x14ac:dyDescent="0.2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row>
    <row r="682" spans="6:91" x14ac:dyDescent="0.2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row>
    <row r="683" spans="6:91" x14ac:dyDescent="0.2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row>
    <row r="684" spans="6:91" x14ac:dyDescent="0.2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row>
    <row r="685" spans="6:91" x14ac:dyDescent="0.2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row>
    <row r="686" spans="6:91" x14ac:dyDescent="0.2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row>
    <row r="687" spans="6:91" x14ac:dyDescent="0.2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row>
    <row r="688" spans="6:91" x14ac:dyDescent="0.2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row>
    <row r="689" spans="6:91" x14ac:dyDescent="0.2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row>
    <row r="690" spans="6:91" x14ac:dyDescent="0.2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row>
    <row r="691" spans="6:91" x14ac:dyDescent="0.2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row>
    <row r="692" spans="6:91" x14ac:dyDescent="0.2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row>
    <row r="693" spans="6:91" x14ac:dyDescent="0.2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row>
    <row r="694" spans="6:91" x14ac:dyDescent="0.2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row>
    <row r="695" spans="6:91" x14ac:dyDescent="0.2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row>
    <row r="696" spans="6:91" x14ac:dyDescent="0.2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row>
    <row r="697" spans="6:91" x14ac:dyDescent="0.2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row>
    <row r="698" spans="6:91" x14ac:dyDescent="0.2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row>
    <row r="699" spans="6:91" x14ac:dyDescent="0.2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row>
    <row r="700" spans="6:91" x14ac:dyDescent="0.2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row>
    <row r="701" spans="6:91" x14ac:dyDescent="0.2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row>
    <row r="702" spans="6:91" x14ac:dyDescent="0.2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row>
    <row r="703" spans="6:91" x14ac:dyDescent="0.2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row>
    <row r="704" spans="6:91" x14ac:dyDescent="0.2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row>
    <row r="705" spans="6:91" x14ac:dyDescent="0.2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row>
    <row r="706" spans="6:91" x14ac:dyDescent="0.2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row>
    <row r="707" spans="6:91" x14ac:dyDescent="0.2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row>
    <row r="708" spans="6:91" x14ac:dyDescent="0.2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row>
    <row r="709" spans="6:91" x14ac:dyDescent="0.2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row>
    <row r="710" spans="6:91" x14ac:dyDescent="0.2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row>
    <row r="711" spans="6:91" x14ac:dyDescent="0.2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row>
    <row r="712" spans="6:91" x14ac:dyDescent="0.2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row>
    <row r="713" spans="6:91" x14ac:dyDescent="0.2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row>
    <row r="714" spans="6:91" x14ac:dyDescent="0.2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row>
    <row r="715" spans="6:91" x14ac:dyDescent="0.2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row>
    <row r="716" spans="6:91" x14ac:dyDescent="0.2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row>
    <row r="717" spans="6:91" x14ac:dyDescent="0.2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row>
    <row r="718" spans="6:91" x14ac:dyDescent="0.2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row>
    <row r="719" spans="6:91" x14ac:dyDescent="0.2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row>
    <row r="720" spans="6:91" x14ac:dyDescent="0.2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row>
    <row r="721" spans="6:91" x14ac:dyDescent="0.2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row>
    <row r="722" spans="6:91" x14ac:dyDescent="0.2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row>
    <row r="723" spans="6:91" x14ac:dyDescent="0.2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row>
    <row r="724" spans="6:91" x14ac:dyDescent="0.2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row>
    <row r="725" spans="6:91" x14ac:dyDescent="0.2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row>
    <row r="726" spans="6:91" x14ac:dyDescent="0.2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row>
    <row r="727" spans="6:91" x14ac:dyDescent="0.2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row>
    <row r="728" spans="6:91" x14ac:dyDescent="0.2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row>
    <row r="729" spans="6:91" x14ac:dyDescent="0.2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row>
    <row r="730" spans="6:91" x14ac:dyDescent="0.2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row>
    <row r="731" spans="6:91" x14ac:dyDescent="0.2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row>
    <row r="732" spans="6:91" x14ac:dyDescent="0.2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row>
    <row r="733" spans="6:91" x14ac:dyDescent="0.2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row>
    <row r="734" spans="6:91" x14ac:dyDescent="0.2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row>
    <row r="735" spans="6:91" x14ac:dyDescent="0.2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row>
    <row r="736" spans="6:91" x14ac:dyDescent="0.2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row>
    <row r="737" spans="6:91" x14ac:dyDescent="0.2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row>
    <row r="738" spans="6:91" x14ac:dyDescent="0.2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row>
    <row r="739" spans="6:91" x14ac:dyDescent="0.2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row>
    <row r="740" spans="6:91" x14ac:dyDescent="0.2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row>
    <row r="741" spans="6:91" x14ac:dyDescent="0.2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row>
    <row r="742" spans="6:91" x14ac:dyDescent="0.2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row>
    <row r="743" spans="6:91" x14ac:dyDescent="0.2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row>
    <row r="744" spans="6:91" x14ac:dyDescent="0.2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row>
    <row r="745" spans="6:91" x14ac:dyDescent="0.2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row>
    <row r="746" spans="6:91" x14ac:dyDescent="0.2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row>
    <row r="747" spans="6:91" x14ac:dyDescent="0.2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row>
    <row r="748" spans="6:91" x14ac:dyDescent="0.2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row>
    <row r="749" spans="6:91" x14ac:dyDescent="0.2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row>
    <row r="750" spans="6:91" x14ac:dyDescent="0.2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row>
    <row r="751" spans="6:91" x14ac:dyDescent="0.2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row>
    <row r="752" spans="6:91" x14ac:dyDescent="0.2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row>
    <row r="753" spans="6:91" x14ac:dyDescent="0.2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row>
    <row r="754" spans="6:91" x14ac:dyDescent="0.2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row>
  </sheetData>
  <sheetProtection algorithmName="SHA-512" hashValue="fgaxLKTNtW52Q0fhltNOQsR6x4JSRL7pzGhmA55RboAtqc+2gesWcIM4uHB9KZDLx8xL3L0+0oUsMHvGAN52SA==" saltValue="u2tP0hiNkf4i0uKDc1wB6A==" spinCount="100000" sheet="1" formatColumns="0"/>
  <mergeCells count="12">
    <mergeCell ref="A57:E59"/>
    <mergeCell ref="A55:E56"/>
    <mergeCell ref="A52:E54"/>
    <mergeCell ref="A49:E51"/>
    <mergeCell ref="A60:E62"/>
    <mergeCell ref="A46:E48"/>
    <mergeCell ref="AS2:BD2"/>
    <mergeCell ref="A45:E45"/>
    <mergeCell ref="B1:E1"/>
    <mergeCell ref="F2:Q2"/>
    <mergeCell ref="S2:AD2"/>
    <mergeCell ref="AF2:AQ2"/>
  </mergeCells>
  <pageMargins left="0.70866141732283472" right="0.70866141732283472" top="1.1811023622047245" bottom="0.78740157480314965" header="0.31496062992125984" footer="0.31496062992125984"/>
  <pageSetup paperSize="9" scale="63" fitToWidth="4" orientation="landscape" r:id="rId1"/>
  <headerFooter>
    <oddHeader>&amp;L&amp;G&amp;R&amp;"Arial,Fett"&amp;12IHK Köln - das Finanztool
&amp;"Arial,Standard"&amp;10&amp;A</oddHeader>
    <oddFooter>&amp;L&amp;8&amp;Z&amp;F\&amp;A\&amp;D\&amp;T&amp;RRelease 3.11</oddFooter>
  </headerFooter>
  <colBreaks count="3" manualBreakCount="3">
    <brk id="18" max="22" man="1"/>
    <brk id="31" max="22" man="1"/>
    <brk id="44" max="22" man="1"/>
  </colBreaks>
  <ignoredErrors>
    <ignoredError sqref="F24:H24 I24:Q24" formulaRange="1"/>
    <ignoredError sqref="R24" formula="1"/>
  </ignoredErrors>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BC61"/>
  <sheetViews>
    <sheetView zoomScale="105" zoomScaleNormal="105" zoomScaleSheetLayoutView="70" workbookViewId="0">
      <pane xSplit="3" ySplit="1" topLeftCell="D2" activePane="bottomRight" state="frozen"/>
      <selection activeCell="A14" sqref="A14"/>
      <selection pane="topRight" activeCell="A14" sqref="A14"/>
      <selection pane="bottomLeft" activeCell="A14" sqref="A14"/>
      <selection pane="bottomRight" activeCell="D3" sqref="D3"/>
    </sheetView>
  </sheetViews>
  <sheetFormatPr baseColWidth="10" defaultColWidth="11.453125" defaultRowHeight="12.5" x14ac:dyDescent="0.25"/>
  <cols>
    <col min="1" max="1" width="3.1796875" customWidth="1"/>
    <col min="2" max="2" width="7.54296875" customWidth="1"/>
    <col min="3" max="3" width="42.54296875" customWidth="1"/>
    <col min="4" max="4" width="11.453125" customWidth="1"/>
  </cols>
  <sheetData>
    <row r="1" spans="1:55" ht="25.5" customHeight="1" x14ac:dyDescent="0.25">
      <c r="A1" s="238" t="str">
        <f>IF('Notwendige Angaben'!A17="x","Bitte Netto-Werte (ohne Umsatz- bzw. Vorsteuer) eintragen!","Bitte bei den Kosten Brutto-Werte 
(einschließlich Umsatzsteuer) eintragen!")</f>
        <v>Bitte bei den Kosten Brutto-Werte 
(einschließlich Umsatzsteuer) eintragen!</v>
      </c>
      <c r="B1" s="239"/>
      <c r="C1" s="240"/>
      <c r="D1" s="35" t="str">
        <f>+Umsatzplan!F1</f>
        <v>Januar</v>
      </c>
      <c r="E1" s="35" t="str">
        <f>+Umsatzplan!G1</f>
        <v>Februar</v>
      </c>
      <c r="F1" s="35" t="str">
        <f>+Umsatzplan!H1</f>
        <v>März</v>
      </c>
      <c r="G1" s="35" t="str">
        <f>+Umsatzplan!I1</f>
        <v>April</v>
      </c>
      <c r="H1" s="35" t="str">
        <f>+Umsatzplan!J1</f>
        <v>Mai</v>
      </c>
      <c r="I1" s="35" t="str">
        <f>+Umsatzplan!K1</f>
        <v>Juni</v>
      </c>
      <c r="J1" s="35" t="str">
        <f>+Umsatzplan!L1</f>
        <v>Juli</v>
      </c>
      <c r="K1" s="35" t="str">
        <f>+Umsatzplan!M1</f>
        <v>August</v>
      </c>
      <c r="L1" s="35" t="str">
        <f>+Umsatzplan!N1</f>
        <v>September</v>
      </c>
      <c r="M1" s="35" t="str">
        <f>+Umsatzplan!O1</f>
        <v>Oktober</v>
      </c>
      <c r="N1" s="35" t="str">
        <f>+Umsatzplan!P1</f>
        <v>November</v>
      </c>
      <c r="O1" s="35" t="str">
        <f>+Umsatzplan!Q1</f>
        <v>Dezember</v>
      </c>
      <c r="P1" s="89">
        <f>+gj</f>
        <v>2026</v>
      </c>
      <c r="Q1" s="35" t="str">
        <f>+Umsatzplan!S1</f>
        <v>Januar</v>
      </c>
      <c r="R1" s="35" t="str">
        <f>+Umsatzplan!T1</f>
        <v>Februar</v>
      </c>
      <c r="S1" s="35" t="str">
        <f>+Umsatzplan!U1</f>
        <v>März</v>
      </c>
      <c r="T1" s="35" t="str">
        <f>+Umsatzplan!V1</f>
        <v>April</v>
      </c>
      <c r="U1" s="35" t="str">
        <f>+Umsatzplan!W1</f>
        <v>Mai</v>
      </c>
      <c r="V1" s="35" t="str">
        <f>+Umsatzplan!X1</f>
        <v>Juni</v>
      </c>
      <c r="W1" s="35" t="str">
        <f>+Umsatzplan!Y1</f>
        <v>Juli</v>
      </c>
      <c r="X1" s="35" t="str">
        <f>+Umsatzplan!Z1</f>
        <v>August</v>
      </c>
      <c r="Y1" s="35" t="str">
        <f>+Umsatzplan!AA1</f>
        <v>September</v>
      </c>
      <c r="Z1" s="35" t="str">
        <f>+Umsatzplan!AB1</f>
        <v>Oktober</v>
      </c>
      <c r="AA1" s="35" t="str">
        <f>+Umsatzplan!AC1</f>
        <v>November</v>
      </c>
      <c r="AB1" s="35" t="str">
        <f>+Umsatzplan!AD1</f>
        <v>Dezember</v>
      </c>
      <c r="AC1" s="89">
        <f>+gj+1</f>
        <v>2027</v>
      </c>
      <c r="AD1" s="35" t="str">
        <f>+Umsatzplan!AF1</f>
        <v>Januar</v>
      </c>
      <c r="AE1" s="35" t="str">
        <f>+Umsatzplan!AG1</f>
        <v>Februar</v>
      </c>
      <c r="AF1" s="35" t="str">
        <f>+Umsatzplan!AH1</f>
        <v>März</v>
      </c>
      <c r="AG1" s="35" t="str">
        <f>+Umsatzplan!AI1</f>
        <v>April</v>
      </c>
      <c r="AH1" s="35" t="str">
        <f>+Umsatzplan!AJ1</f>
        <v>Mai</v>
      </c>
      <c r="AI1" s="35" t="str">
        <f>+Umsatzplan!AK1</f>
        <v>Juni</v>
      </c>
      <c r="AJ1" s="35" t="str">
        <f>+Umsatzplan!AL1</f>
        <v>Juli</v>
      </c>
      <c r="AK1" s="35" t="str">
        <f>+Umsatzplan!AM1</f>
        <v>August</v>
      </c>
      <c r="AL1" s="35" t="str">
        <f>+Umsatzplan!AN1</f>
        <v>September</v>
      </c>
      <c r="AM1" s="35" t="str">
        <f>+Umsatzplan!AO1</f>
        <v>Oktober</v>
      </c>
      <c r="AN1" s="35" t="str">
        <f>+Umsatzplan!AP1</f>
        <v>November</v>
      </c>
      <c r="AO1" s="35" t="str">
        <f>+Umsatzplan!AQ1</f>
        <v>Dezember</v>
      </c>
      <c r="AP1" s="89">
        <f>+gj+2</f>
        <v>2028</v>
      </c>
      <c r="AQ1" s="35" t="str">
        <f>+Umsatzplan!AS1</f>
        <v>Januar</v>
      </c>
      <c r="AR1" s="35" t="str">
        <f>+Umsatzplan!AT1</f>
        <v>Februar</v>
      </c>
      <c r="AS1" s="35" t="str">
        <f>+Umsatzplan!AU1</f>
        <v>März</v>
      </c>
      <c r="AT1" s="35" t="str">
        <f>+Umsatzplan!AV1</f>
        <v>April</v>
      </c>
      <c r="AU1" s="35" t="str">
        <f>+Umsatzplan!AW1</f>
        <v>Mai</v>
      </c>
      <c r="AV1" s="35" t="str">
        <f>+Umsatzplan!AX1</f>
        <v>Juni</v>
      </c>
      <c r="AW1" s="35" t="str">
        <f>+Umsatzplan!AY1</f>
        <v>Juli</v>
      </c>
      <c r="AX1" s="35" t="str">
        <f>+Umsatzplan!AZ1</f>
        <v>August</v>
      </c>
      <c r="AY1" s="35" t="str">
        <f>+Umsatzplan!BA1</f>
        <v>September</v>
      </c>
      <c r="AZ1" s="35" t="str">
        <f>+Umsatzplan!BB1</f>
        <v>Oktober</v>
      </c>
      <c r="BA1" s="35" t="str">
        <f>+Umsatzplan!BC1</f>
        <v>November</v>
      </c>
      <c r="BB1" s="35" t="str">
        <f>+Umsatzplan!BD1</f>
        <v>Dezember</v>
      </c>
      <c r="BC1" s="89">
        <f>+gj+3</f>
        <v>2029</v>
      </c>
    </row>
    <row r="2" spans="1:55" x14ac:dyDescent="0.25">
      <c r="A2" t="s">
        <v>195</v>
      </c>
      <c r="D2" s="5"/>
      <c r="E2" s="5"/>
      <c r="F2" s="5"/>
      <c r="G2" s="5"/>
      <c r="H2" s="5"/>
      <c r="I2" s="5"/>
      <c r="J2" s="5"/>
      <c r="K2" s="5"/>
      <c r="L2" s="5"/>
      <c r="M2" s="5"/>
      <c r="N2" s="5"/>
      <c r="O2" s="5"/>
      <c r="P2" s="21"/>
      <c r="Q2" s="5"/>
      <c r="R2" s="5"/>
      <c r="S2" s="5"/>
      <c r="T2" s="5"/>
      <c r="U2" s="5"/>
      <c r="V2" s="5"/>
      <c r="W2" s="5"/>
      <c r="X2" s="5"/>
      <c r="Y2" s="5"/>
      <c r="Z2" s="5"/>
      <c r="AA2" s="5"/>
      <c r="AB2" s="5"/>
      <c r="AC2" s="21"/>
      <c r="AD2" s="5"/>
      <c r="AE2" s="5"/>
      <c r="AF2" s="5"/>
      <c r="AG2" s="5"/>
      <c r="AH2" s="5"/>
      <c r="AI2" s="5"/>
      <c r="AJ2" s="5"/>
      <c r="AK2" s="5"/>
      <c r="AL2" s="5"/>
      <c r="AM2" s="5"/>
      <c r="AN2" s="5"/>
      <c r="AO2" s="5"/>
      <c r="AP2" s="21"/>
      <c r="AQ2" s="5"/>
      <c r="AR2" s="5"/>
      <c r="AS2" s="5"/>
      <c r="AT2" s="5"/>
      <c r="AU2" s="5"/>
      <c r="AV2" s="5"/>
      <c r="AW2" s="5"/>
      <c r="AX2" s="5"/>
      <c r="AY2" s="5"/>
      <c r="AZ2" s="5"/>
      <c r="BA2" s="5"/>
      <c r="BB2" s="5"/>
      <c r="BC2" s="21"/>
    </row>
    <row r="3" spans="1:55" ht="13" x14ac:dyDescent="0.3">
      <c r="B3" s="199" t="str">
        <f>IF('Notwendige Angaben'!A17="x","Umsatz 19%","Umsatz ohne Umsatzsteuer")</f>
        <v>Umsatz ohne Umsatzsteuer</v>
      </c>
      <c r="C3" s="199"/>
      <c r="D3" s="116"/>
      <c r="E3" s="116"/>
      <c r="F3" s="33"/>
      <c r="G3" s="33"/>
      <c r="H3" s="33"/>
      <c r="I3" s="33"/>
      <c r="J3" s="33"/>
      <c r="K3" s="33"/>
      <c r="L3" s="33"/>
      <c r="M3" s="33"/>
      <c r="N3" s="33"/>
      <c r="O3" s="33"/>
      <c r="P3" s="41">
        <f>SUM(D3:O3)</f>
        <v>0</v>
      </c>
      <c r="Q3" s="33"/>
      <c r="R3" s="33"/>
      <c r="S3" s="33"/>
      <c r="T3" s="33"/>
      <c r="U3" s="33"/>
      <c r="V3" s="33"/>
      <c r="W3" s="33"/>
      <c r="X3" s="33"/>
      <c r="Y3" s="33"/>
      <c r="Z3" s="33"/>
      <c r="AA3" s="33"/>
      <c r="AB3" s="33"/>
      <c r="AC3" s="41">
        <f>SUM(Q3:AB3)</f>
        <v>0</v>
      </c>
      <c r="AD3" s="33"/>
      <c r="AE3" s="33"/>
      <c r="AF3" s="33"/>
      <c r="AG3" s="33"/>
      <c r="AH3" s="33"/>
      <c r="AI3" s="33"/>
      <c r="AJ3" s="33"/>
      <c r="AK3" s="33"/>
      <c r="AL3" s="33"/>
      <c r="AM3" s="33"/>
      <c r="AN3" s="33"/>
      <c r="AO3" s="33"/>
      <c r="AP3" s="41">
        <f t="shared" ref="AP3:AP10" si="0">SUM(AD3:AO3)</f>
        <v>0</v>
      </c>
      <c r="AQ3" s="33"/>
      <c r="AR3" s="33"/>
      <c r="AS3" s="33"/>
      <c r="AT3" s="33"/>
      <c r="AU3" s="33"/>
      <c r="AV3" s="33"/>
      <c r="AW3" s="33"/>
      <c r="AX3" s="33"/>
      <c r="AY3" s="33"/>
      <c r="AZ3" s="33"/>
      <c r="BA3" s="33"/>
      <c r="BB3" s="33"/>
      <c r="BC3" s="41">
        <f t="shared" ref="BC3:BC10" si="1">SUM(AQ3:BB3)</f>
        <v>0</v>
      </c>
    </row>
    <row r="4" spans="1:55" ht="13" x14ac:dyDescent="0.3">
      <c r="B4" s="199" t="str">
        <f>IF('Notwendige Angaben'!A17="x","Umsatz 7%","--")</f>
        <v>--</v>
      </c>
      <c r="C4" s="199"/>
      <c r="D4" s="116"/>
      <c r="E4" s="116"/>
      <c r="F4" s="33"/>
      <c r="G4" s="33"/>
      <c r="H4" s="33"/>
      <c r="I4" s="33"/>
      <c r="J4" s="33"/>
      <c r="K4" s="33"/>
      <c r="L4" s="33"/>
      <c r="M4" s="33"/>
      <c r="N4" s="33"/>
      <c r="O4" s="33"/>
      <c r="P4" s="41">
        <f>SUM(D4:O4)</f>
        <v>0</v>
      </c>
      <c r="Q4" s="58"/>
      <c r="R4" s="58"/>
      <c r="S4" s="58"/>
      <c r="T4" s="58"/>
      <c r="U4" s="58"/>
      <c r="V4" s="58"/>
      <c r="W4" s="58"/>
      <c r="X4" s="58"/>
      <c r="Y4" s="58"/>
      <c r="Z4" s="58"/>
      <c r="AA4" s="58"/>
      <c r="AB4" s="58"/>
      <c r="AC4" s="41">
        <f>SUM(Q4:AB4)</f>
        <v>0</v>
      </c>
      <c r="AD4" s="33"/>
      <c r="AE4" s="33"/>
      <c r="AF4" s="33"/>
      <c r="AG4" s="33"/>
      <c r="AH4" s="33"/>
      <c r="AI4" s="33"/>
      <c r="AJ4" s="33"/>
      <c r="AK4" s="33"/>
      <c r="AL4" s="33"/>
      <c r="AM4" s="33"/>
      <c r="AN4" s="33"/>
      <c r="AO4" s="33"/>
      <c r="AP4" s="41">
        <f>SUM(AD4:AO4)</f>
        <v>0</v>
      </c>
      <c r="AQ4" s="33"/>
      <c r="AR4" s="33"/>
      <c r="AS4" s="33"/>
      <c r="AT4" s="33"/>
      <c r="AU4" s="33"/>
      <c r="AV4" s="33"/>
      <c r="AW4" s="33"/>
      <c r="AX4" s="33"/>
      <c r="AY4" s="33"/>
      <c r="AZ4" s="33"/>
      <c r="BA4" s="33"/>
      <c r="BB4" s="33"/>
      <c r="BC4" s="41">
        <f>SUM(AQ4:BB4)</f>
        <v>0</v>
      </c>
    </row>
    <row r="5" spans="1:55" x14ac:dyDescent="0.25">
      <c r="A5" s="63" t="str">
        <f>IF(+'Notwendige Angaben'!A17="x","Umsatzplan Dienstleistungen 19%","Umsatzplan Dienstleistungen")</f>
        <v>Umsatzplan Dienstleistungen</v>
      </c>
      <c r="B5" s="63"/>
      <c r="C5" s="63"/>
      <c r="D5" s="7">
        <f>+Umsatzplan!F45</f>
        <v>0</v>
      </c>
      <c r="E5" s="7">
        <f>+Umsatzplan!G45</f>
        <v>0</v>
      </c>
      <c r="F5" s="7">
        <f>+Umsatzplan!H45</f>
        <v>0</v>
      </c>
      <c r="G5" s="7">
        <f>+Umsatzplan!I45</f>
        <v>0</v>
      </c>
      <c r="H5" s="7">
        <f>+Umsatzplan!J45</f>
        <v>0</v>
      </c>
      <c r="I5" s="7">
        <f>+Umsatzplan!K45</f>
        <v>0</v>
      </c>
      <c r="J5" s="7">
        <f>+Umsatzplan!L45</f>
        <v>0</v>
      </c>
      <c r="K5" s="7">
        <f>+Umsatzplan!M45</f>
        <v>0</v>
      </c>
      <c r="L5" s="7">
        <f>+Umsatzplan!N45</f>
        <v>0</v>
      </c>
      <c r="M5" s="7">
        <f>+Umsatzplan!O45</f>
        <v>0</v>
      </c>
      <c r="N5" s="7">
        <f>+Umsatzplan!P45</f>
        <v>0</v>
      </c>
      <c r="O5" s="7">
        <f>+Umsatzplan!Q45</f>
        <v>0</v>
      </c>
      <c r="P5" s="41">
        <f>SUM(D5:O5)</f>
        <v>0</v>
      </c>
      <c r="Q5" s="7">
        <f>+Umsatzplan!S45</f>
        <v>0</v>
      </c>
      <c r="R5" s="7">
        <f>+Umsatzplan!T45</f>
        <v>0</v>
      </c>
      <c r="S5" s="7">
        <f>+Umsatzplan!U45</f>
        <v>0</v>
      </c>
      <c r="T5" s="7">
        <f>+Umsatzplan!V45</f>
        <v>0</v>
      </c>
      <c r="U5" s="7">
        <f>+Umsatzplan!W45</f>
        <v>0</v>
      </c>
      <c r="V5" s="7">
        <f>+Umsatzplan!X45</f>
        <v>0</v>
      </c>
      <c r="W5" s="7">
        <f>+Umsatzplan!Y45</f>
        <v>0</v>
      </c>
      <c r="X5" s="7">
        <f>+Umsatzplan!Z45</f>
        <v>0</v>
      </c>
      <c r="Y5" s="7">
        <f>+Umsatzplan!AA45</f>
        <v>0</v>
      </c>
      <c r="Z5" s="7">
        <f>+Umsatzplan!AB45</f>
        <v>0</v>
      </c>
      <c r="AA5" s="7">
        <f>+Umsatzplan!AC45</f>
        <v>0</v>
      </c>
      <c r="AB5" s="7">
        <f>+Umsatzplan!AD45</f>
        <v>0</v>
      </c>
      <c r="AC5" s="41">
        <f>SUM(Q5:AB5)</f>
        <v>0</v>
      </c>
      <c r="AD5" s="7">
        <f>+Umsatzplan!AF45</f>
        <v>0</v>
      </c>
      <c r="AE5" s="7">
        <f>+Umsatzplan!AG45</f>
        <v>0</v>
      </c>
      <c r="AF5" s="7">
        <f>+Umsatzplan!AH45</f>
        <v>0</v>
      </c>
      <c r="AG5" s="7">
        <f>+Umsatzplan!AI45</f>
        <v>0</v>
      </c>
      <c r="AH5" s="7">
        <f>+Umsatzplan!AJ45</f>
        <v>0</v>
      </c>
      <c r="AI5" s="7">
        <f>+Umsatzplan!AK45</f>
        <v>0</v>
      </c>
      <c r="AJ5" s="7">
        <f>+Umsatzplan!AL45</f>
        <v>0</v>
      </c>
      <c r="AK5" s="7">
        <f>+Umsatzplan!AM45</f>
        <v>0</v>
      </c>
      <c r="AL5" s="7">
        <f>+Umsatzplan!AN45</f>
        <v>0</v>
      </c>
      <c r="AM5" s="7">
        <f>+Umsatzplan!AO45</f>
        <v>0</v>
      </c>
      <c r="AN5" s="7">
        <f>+Umsatzplan!AP45</f>
        <v>0</v>
      </c>
      <c r="AO5" s="7">
        <f>+Umsatzplan!AQ45</f>
        <v>0</v>
      </c>
      <c r="AP5" s="41">
        <f t="shared" si="0"/>
        <v>0</v>
      </c>
      <c r="AQ5" s="7">
        <f>+Umsatzplan!AS45</f>
        <v>0</v>
      </c>
      <c r="AR5" s="7">
        <f>+Umsatzplan!AT45</f>
        <v>0</v>
      </c>
      <c r="AS5" s="7">
        <f>+Umsatzplan!AU45</f>
        <v>0</v>
      </c>
      <c r="AT5" s="7">
        <f>+Umsatzplan!AV45</f>
        <v>0</v>
      </c>
      <c r="AU5" s="7">
        <f>+Umsatzplan!AW45</f>
        <v>0</v>
      </c>
      <c r="AV5" s="7">
        <f>+Umsatzplan!AX45</f>
        <v>0</v>
      </c>
      <c r="AW5" s="7">
        <f>+Umsatzplan!AY45</f>
        <v>0</v>
      </c>
      <c r="AX5" s="7">
        <f>+Umsatzplan!AZ45</f>
        <v>0</v>
      </c>
      <c r="AY5" s="7">
        <f>+Umsatzplan!BA45</f>
        <v>0</v>
      </c>
      <c r="AZ5" s="7">
        <f>+Umsatzplan!BB45</f>
        <v>0</v>
      </c>
      <c r="BA5" s="7">
        <f>+Umsatzplan!BC45</f>
        <v>0</v>
      </c>
      <c r="BB5" s="7">
        <f>+Umsatzplan!BD45</f>
        <v>0</v>
      </c>
      <c r="BC5" s="41">
        <f t="shared" si="1"/>
        <v>0</v>
      </c>
    </row>
    <row r="6" spans="1:55" ht="13" x14ac:dyDescent="0.3">
      <c r="B6" s="32"/>
      <c r="C6" t="s">
        <v>61</v>
      </c>
      <c r="D6" s="7">
        <f t="shared" ref="D6:O6" si="2">(+D3+D4+D5)*$B6</f>
        <v>0</v>
      </c>
      <c r="E6" s="7">
        <f t="shared" si="2"/>
        <v>0</v>
      </c>
      <c r="F6" s="7">
        <f t="shared" si="2"/>
        <v>0</v>
      </c>
      <c r="G6" s="7">
        <f t="shared" si="2"/>
        <v>0</v>
      </c>
      <c r="H6" s="7">
        <f t="shared" si="2"/>
        <v>0</v>
      </c>
      <c r="I6" s="7">
        <f t="shared" si="2"/>
        <v>0</v>
      </c>
      <c r="J6" s="7">
        <f t="shared" si="2"/>
        <v>0</v>
      </c>
      <c r="K6" s="7">
        <f t="shared" si="2"/>
        <v>0</v>
      </c>
      <c r="L6" s="7">
        <f t="shared" si="2"/>
        <v>0</v>
      </c>
      <c r="M6" s="7">
        <f t="shared" si="2"/>
        <v>0</v>
      </c>
      <c r="N6" s="7">
        <f t="shared" si="2"/>
        <v>0</v>
      </c>
      <c r="O6" s="7">
        <f t="shared" si="2"/>
        <v>0</v>
      </c>
      <c r="P6" s="41">
        <f>SUM(D6:O6)</f>
        <v>0</v>
      </c>
      <c r="Q6" s="7">
        <f t="shared" ref="Q6:AB6" si="3">(+Q3+Q4+Q5)*$B6</f>
        <v>0</v>
      </c>
      <c r="R6" s="7">
        <f t="shared" si="3"/>
        <v>0</v>
      </c>
      <c r="S6" s="7">
        <f t="shared" si="3"/>
        <v>0</v>
      </c>
      <c r="T6" s="7">
        <f t="shared" si="3"/>
        <v>0</v>
      </c>
      <c r="U6" s="7">
        <f t="shared" si="3"/>
        <v>0</v>
      </c>
      <c r="V6" s="7">
        <f t="shared" si="3"/>
        <v>0</v>
      </c>
      <c r="W6" s="7">
        <f t="shared" si="3"/>
        <v>0</v>
      </c>
      <c r="X6" s="7">
        <f t="shared" si="3"/>
        <v>0</v>
      </c>
      <c r="Y6" s="7">
        <f t="shared" si="3"/>
        <v>0</v>
      </c>
      <c r="Z6" s="7">
        <f t="shared" si="3"/>
        <v>0</v>
      </c>
      <c r="AA6" s="7">
        <f t="shared" si="3"/>
        <v>0</v>
      </c>
      <c r="AB6" s="7">
        <f t="shared" si="3"/>
        <v>0</v>
      </c>
      <c r="AC6" s="41">
        <f>SUM(Q6:AB6)</f>
        <v>0</v>
      </c>
      <c r="AD6" s="7">
        <f t="shared" ref="AD6:AO6" si="4">(+AD3+AD4+AD5)*$B6</f>
        <v>0</v>
      </c>
      <c r="AE6" s="7">
        <f t="shared" si="4"/>
        <v>0</v>
      </c>
      <c r="AF6" s="7">
        <f t="shared" si="4"/>
        <v>0</v>
      </c>
      <c r="AG6" s="7">
        <f>(+AG3+AG4+AG5)*$B6</f>
        <v>0</v>
      </c>
      <c r="AH6" s="7">
        <f t="shared" si="4"/>
        <v>0</v>
      </c>
      <c r="AI6" s="7">
        <f t="shared" si="4"/>
        <v>0</v>
      </c>
      <c r="AJ6" s="7">
        <f t="shared" si="4"/>
        <v>0</v>
      </c>
      <c r="AK6" s="7">
        <f t="shared" si="4"/>
        <v>0</v>
      </c>
      <c r="AL6" s="7">
        <f t="shared" si="4"/>
        <v>0</v>
      </c>
      <c r="AM6" s="7">
        <f t="shared" si="4"/>
        <v>0</v>
      </c>
      <c r="AN6" s="7">
        <f t="shared" si="4"/>
        <v>0</v>
      </c>
      <c r="AO6" s="7">
        <f t="shared" si="4"/>
        <v>0</v>
      </c>
      <c r="AP6" s="41">
        <f t="shared" si="0"/>
        <v>0</v>
      </c>
      <c r="AQ6" s="7">
        <f t="shared" ref="AQ6:BB6" si="5">(+AQ3+AQ4+AQ5)*$B6</f>
        <v>0</v>
      </c>
      <c r="AR6" s="7">
        <f t="shared" si="5"/>
        <v>0</v>
      </c>
      <c r="AS6" s="7">
        <f t="shared" si="5"/>
        <v>0</v>
      </c>
      <c r="AT6" s="7">
        <f t="shared" si="5"/>
        <v>0</v>
      </c>
      <c r="AU6" s="7">
        <f t="shared" si="5"/>
        <v>0</v>
      </c>
      <c r="AV6" s="7">
        <f t="shared" si="5"/>
        <v>0</v>
      </c>
      <c r="AW6" s="7">
        <f t="shared" si="5"/>
        <v>0</v>
      </c>
      <c r="AX6" s="7">
        <f t="shared" si="5"/>
        <v>0</v>
      </c>
      <c r="AY6" s="7">
        <f t="shared" si="5"/>
        <v>0</v>
      </c>
      <c r="AZ6" s="7">
        <f t="shared" si="5"/>
        <v>0</v>
      </c>
      <c r="BA6" s="7">
        <f t="shared" si="5"/>
        <v>0</v>
      </c>
      <c r="BB6" s="7">
        <f t="shared" si="5"/>
        <v>0</v>
      </c>
      <c r="BC6" s="41">
        <f t="shared" si="1"/>
        <v>0</v>
      </c>
    </row>
    <row r="7" spans="1:55" ht="13" x14ac:dyDescent="0.3">
      <c r="A7" t="s">
        <v>0</v>
      </c>
      <c r="D7" s="58"/>
      <c r="E7" s="58"/>
      <c r="F7" s="58"/>
      <c r="G7" s="58"/>
      <c r="H7" s="58"/>
      <c r="I7" s="58"/>
      <c r="J7" s="58"/>
      <c r="K7" s="58"/>
      <c r="L7" s="58"/>
      <c r="M7" s="58"/>
      <c r="N7" s="58"/>
      <c r="O7" s="58"/>
      <c r="P7" s="41">
        <f>SUM(D7:O7)</f>
        <v>0</v>
      </c>
      <c r="Q7" s="58"/>
      <c r="R7" s="58"/>
      <c r="S7" s="58"/>
      <c r="T7" s="58"/>
      <c r="U7" s="58"/>
      <c r="V7" s="58"/>
      <c r="W7" s="58"/>
      <c r="X7" s="58"/>
      <c r="Y7" s="58"/>
      <c r="Z7" s="58"/>
      <c r="AA7" s="58"/>
      <c r="AB7" s="58"/>
      <c r="AC7" s="41">
        <f>SUM(Q7:AB7)</f>
        <v>0</v>
      </c>
      <c r="AD7" s="58"/>
      <c r="AE7" s="58"/>
      <c r="AF7" s="58"/>
      <c r="AG7" s="58"/>
      <c r="AH7" s="58"/>
      <c r="AI7" s="58"/>
      <c r="AJ7" s="58"/>
      <c r="AK7" s="58"/>
      <c r="AL7" s="58"/>
      <c r="AM7" s="58"/>
      <c r="AN7" s="58"/>
      <c r="AO7" s="58"/>
      <c r="AP7" s="41">
        <f t="shared" si="0"/>
        <v>0</v>
      </c>
      <c r="AQ7" s="58"/>
      <c r="AR7" s="58"/>
      <c r="AS7" s="58"/>
      <c r="AT7" s="58"/>
      <c r="AU7" s="58"/>
      <c r="AV7" s="58"/>
      <c r="AW7" s="58"/>
      <c r="AX7" s="58"/>
      <c r="AY7" s="58"/>
      <c r="AZ7" s="58"/>
      <c r="BA7" s="58"/>
      <c r="BB7" s="58"/>
      <c r="BC7" s="41">
        <f t="shared" si="1"/>
        <v>0</v>
      </c>
    </row>
    <row r="8" spans="1:55" ht="13" x14ac:dyDescent="0.3">
      <c r="A8" t="s">
        <v>1</v>
      </c>
      <c r="D8" s="59"/>
      <c r="E8" s="59"/>
      <c r="F8" s="59"/>
      <c r="G8" s="59"/>
      <c r="H8" s="59"/>
      <c r="I8" s="59"/>
      <c r="J8" s="59"/>
      <c r="K8" s="59"/>
      <c r="L8" s="59"/>
      <c r="M8" s="59"/>
      <c r="N8" s="59"/>
      <c r="O8" s="59"/>
      <c r="P8" s="41"/>
      <c r="Q8" s="59"/>
      <c r="R8" s="59"/>
      <c r="S8" s="59"/>
      <c r="T8" s="59"/>
      <c r="U8" s="59"/>
      <c r="V8" s="59"/>
      <c r="W8" s="59"/>
      <c r="X8" s="59"/>
      <c r="Y8" s="59"/>
      <c r="Z8" s="59"/>
      <c r="AA8" s="59"/>
      <c r="AB8" s="59"/>
      <c r="AC8" s="41"/>
      <c r="AD8" s="59"/>
      <c r="AE8" s="59"/>
      <c r="AF8" s="59"/>
      <c r="AG8" s="59"/>
      <c r="AH8" s="59"/>
      <c r="AI8" s="59"/>
      <c r="AJ8" s="59"/>
      <c r="AK8" s="59"/>
      <c r="AL8" s="59"/>
      <c r="AM8" s="59"/>
      <c r="AN8" s="59"/>
      <c r="AO8" s="59"/>
      <c r="AP8" s="41"/>
      <c r="AQ8" s="59"/>
      <c r="AR8" s="59"/>
      <c r="AS8" s="59"/>
      <c r="AT8" s="59"/>
      <c r="AU8" s="59"/>
      <c r="AV8" s="59"/>
      <c r="AW8" s="59"/>
      <c r="AX8" s="59"/>
      <c r="AY8" s="59"/>
      <c r="AZ8" s="59"/>
      <c r="BA8" s="59"/>
      <c r="BB8" s="59"/>
      <c r="BC8" s="41"/>
    </row>
    <row r="9" spans="1:55" ht="13" x14ac:dyDescent="0.3">
      <c r="B9" s="32"/>
      <c r="C9" t="s">
        <v>98</v>
      </c>
      <c r="D9" s="7"/>
      <c r="E9" s="7">
        <f>(+D3+D4)*$B9</f>
        <v>0</v>
      </c>
      <c r="F9" s="7">
        <f t="shared" ref="F9:O9" si="6">(+E3+E4)*$B9</f>
        <v>0</v>
      </c>
      <c r="G9" s="7">
        <f t="shared" si="6"/>
        <v>0</v>
      </c>
      <c r="H9" s="7">
        <f t="shared" si="6"/>
        <v>0</v>
      </c>
      <c r="I9" s="7">
        <f t="shared" si="6"/>
        <v>0</v>
      </c>
      <c r="J9" s="7">
        <f t="shared" si="6"/>
        <v>0</v>
      </c>
      <c r="K9" s="7">
        <f t="shared" si="6"/>
        <v>0</v>
      </c>
      <c r="L9" s="7">
        <f t="shared" si="6"/>
        <v>0</v>
      </c>
      <c r="M9" s="7">
        <f t="shared" si="6"/>
        <v>0</v>
      </c>
      <c r="N9" s="7">
        <f t="shared" si="6"/>
        <v>0</v>
      </c>
      <c r="O9" s="7">
        <f t="shared" si="6"/>
        <v>0</v>
      </c>
      <c r="P9" s="41">
        <f>SUM(D9:O9)</f>
        <v>0</v>
      </c>
      <c r="Q9" s="7">
        <f>(+O3+O4)*$B9</f>
        <v>0</v>
      </c>
      <c r="R9" s="7">
        <f>(+Q3+Q4)*$B9</f>
        <v>0</v>
      </c>
      <c r="S9" s="7">
        <f t="shared" ref="S9:AB9" si="7">(+R3+R4)*$B9</f>
        <v>0</v>
      </c>
      <c r="T9" s="7">
        <f t="shared" si="7"/>
        <v>0</v>
      </c>
      <c r="U9" s="7">
        <f t="shared" si="7"/>
        <v>0</v>
      </c>
      <c r="V9" s="7">
        <f t="shared" si="7"/>
        <v>0</v>
      </c>
      <c r="W9" s="7">
        <f t="shared" si="7"/>
        <v>0</v>
      </c>
      <c r="X9" s="7">
        <f t="shared" si="7"/>
        <v>0</v>
      </c>
      <c r="Y9" s="7">
        <f t="shared" si="7"/>
        <v>0</v>
      </c>
      <c r="Z9" s="7">
        <f t="shared" si="7"/>
        <v>0</v>
      </c>
      <c r="AA9" s="7">
        <f t="shared" si="7"/>
        <v>0</v>
      </c>
      <c r="AB9" s="7">
        <f t="shared" si="7"/>
        <v>0</v>
      </c>
      <c r="AC9" s="41">
        <f>SUM(Q9:AB9)</f>
        <v>0</v>
      </c>
      <c r="AD9" s="7">
        <f>(+AB3+AB4)*$B9</f>
        <v>0</v>
      </c>
      <c r="AE9" s="7">
        <f>(+AD3+AD4)*$B9</f>
        <v>0</v>
      </c>
      <c r="AF9" s="7">
        <f t="shared" ref="AF9:AO9" si="8">(+AE3+AE4)*$B9</f>
        <v>0</v>
      </c>
      <c r="AG9" s="7">
        <f t="shared" si="8"/>
        <v>0</v>
      </c>
      <c r="AH9" s="7">
        <f t="shared" si="8"/>
        <v>0</v>
      </c>
      <c r="AI9" s="7">
        <f t="shared" si="8"/>
        <v>0</v>
      </c>
      <c r="AJ9" s="7">
        <f t="shared" si="8"/>
        <v>0</v>
      </c>
      <c r="AK9" s="7">
        <f t="shared" si="8"/>
        <v>0</v>
      </c>
      <c r="AL9" s="7">
        <f t="shared" si="8"/>
        <v>0</v>
      </c>
      <c r="AM9" s="7">
        <f t="shared" si="8"/>
        <v>0</v>
      </c>
      <c r="AN9" s="7">
        <f t="shared" si="8"/>
        <v>0</v>
      </c>
      <c r="AO9" s="7">
        <f t="shared" si="8"/>
        <v>0</v>
      </c>
      <c r="AP9" s="41">
        <f t="shared" si="0"/>
        <v>0</v>
      </c>
      <c r="AQ9" s="7">
        <f>(+AO3+AO4)*$B9</f>
        <v>0</v>
      </c>
      <c r="AR9" s="7">
        <f>(+AQ3+AQ4)*$B9</f>
        <v>0</v>
      </c>
      <c r="AS9" s="7">
        <f t="shared" ref="AS9:BB9" si="9">(+AR3+AR4)*$B9</f>
        <v>0</v>
      </c>
      <c r="AT9" s="7">
        <f t="shared" si="9"/>
        <v>0</v>
      </c>
      <c r="AU9" s="7">
        <f t="shared" si="9"/>
        <v>0</v>
      </c>
      <c r="AV9" s="7">
        <f t="shared" si="9"/>
        <v>0</v>
      </c>
      <c r="AW9" s="7">
        <f t="shared" si="9"/>
        <v>0</v>
      </c>
      <c r="AX9" s="7">
        <f t="shared" si="9"/>
        <v>0</v>
      </c>
      <c r="AY9" s="7">
        <f t="shared" si="9"/>
        <v>0</v>
      </c>
      <c r="AZ9" s="7">
        <f t="shared" si="9"/>
        <v>0</v>
      </c>
      <c r="BA9" s="7">
        <f t="shared" si="9"/>
        <v>0</v>
      </c>
      <c r="BB9" s="7">
        <f t="shared" si="9"/>
        <v>0</v>
      </c>
      <c r="BC9" s="41">
        <f t="shared" si="1"/>
        <v>0</v>
      </c>
    </row>
    <row r="10" spans="1:55" ht="13" x14ac:dyDescent="0.3">
      <c r="B10" s="46" t="s">
        <v>99</v>
      </c>
      <c r="D10" s="58"/>
      <c r="E10" s="58"/>
      <c r="F10" s="58"/>
      <c r="G10" s="58"/>
      <c r="H10" s="58"/>
      <c r="I10" s="58"/>
      <c r="J10" s="58"/>
      <c r="K10" s="58"/>
      <c r="L10" s="58"/>
      <c r="M10" s="58"/>
      <c r="N10" s="58"/>
      <c r="O10" s="58"/>
      <c r="P10" s="41">
        <f>SUM(D10:O10)</f>
        <v>0</v>
      </c>
      <c r="Q10" s="58"/>
      <c r="R10" s="58"/>
      <c r="S10" s="58"/>
      <c r="T10" s="58"/>
      <c r="U10" s="58"/>
      <c r="V10" s="58"/>
      <c r="W10" s="58"/>
      <c r="X10" s="58"/>
      <c r="Y10" s="58"/>
      <c r="Z10" s="58"/>
      <c r="AA10" s="58"/>
      <c r="AB10" s="58"/>
      <c r="AC10" s="41">
        <f>SUM(Q10:AB10)</f>
        <v>0</v>
      </c>
      <c r="AD10" s="58"/>
      <c r="AE10" s="58"/>
      <c r="AF10" s="58"/>
      <c r="AG10" s="58"/>
      <c r="AH10" s="58"/>
      <c r="AI10" s="58"/>
      <c r="AJ10" s="58"/>
      <c r="AK10" s="58"/>
      <c r="AL10" s="58"/>
      <c r="AM10" s="58"/>
      <c r="AN10" s="58"/>
      <c r="AO10" s="58"/>
      <c r="AP10" s="41">
        <f t="shared" si="0"/>
        <v>0</v>
      </c>
      <c r="AQ10" s="58"/>
      <c r="AR10" s="58"/>
      <c r="AS10" s="58"/>
      <c r="AT10" s="58"/>
      <c r="AU10" s="58"/>
      <c r="AV10" s="58"/>
      <c r="AW10" s="58"/>
      <c r="AX10" s="58"/>
      <c r="AY10" s="58"/>
      <c r="AZ10" s="58"/>
      <c r="BA10" s="58"/>
      <c r="BB10" s="58"/>
      <c r="BC10" s="41">
        <f t="shared" si="1"/>
        <v>0</v>
      </c>
    </row>
    <row r="11" spans="1:55" x14ac:dyDescent="0.25">
      <c r="B11" s="46" t="s">
        <v>169</v>
      </c>
      <c r="D11" s="7">
        <f>IF(Monat=1,Investitionsplan!$C33,0)</f>
        <v>0</v>
      </c>
      <c r="E11" s="7">
        <f>IF(Monat=2,Investitionsplan!$C33,0)</f>
        <v>0</v>
      </c>
      <c r="F11" s="7">
        <f>IF(Monat=3,Investitionsplan!$C33,0)</f>
        <v>0</v>
      </c>
      <c r="G11" s="7">
        <f>IF(Monat=4,Investitionsplan!$C33,0)</f>
        <v>0</v>
      </c>
      <c r="H11" s="7">
        <f>IF(Monat=5,Investitionsplan!$C33,0)</f>
        <v>0</v>
      </c>
      <c r="I11" s="7">
        <f>IF(Monat=6,Investitionsplan!$C33,0)</f>
        <v>0</v>
      </c>
      <c r="J11" s="7">
        <f>IF(Monat=7,Investitionsplan!$C33,0)</f>
        <v>0</v>
      </c>
      <c r="K11" s="7">
        <f>IF(Monat=8,Investitionsplan!$C33,0)</f>
        <v>0</v>
      </c>
      <c r="L11" s="7">
        <f>IF(Monat=9,Investitionsplan!$C33,0)</f>
        <v>0</v>
      </c>
      <c r="M11" s="7">
        <f>IF(Monat=10,Investitionsplan!$C33,0)</f>
        <v>0</v>
      </c>
      <c r="N11" s="7">
        <f>IF(Monat=11,Investitionsplan!$C33,0)</f>
        <v>0</v>
      </c>
      <c r="O11" s="7">
        <f>IF(Monat=12,Investitionsplan!$C33,0)</f>
        <v>0</v>
      </c>
      <c r="P11" s="41">
        <f>SUM(D11:O11)</f>
        <v>0</v>
      </c>
      <c r="Q11" s="7">
        <f>+Investitionsplan!E33</f>
        <v>0</v>
      </c>
      <c r="R11" s="7"/>
      <c r="S11" s="7"/>
      <c r="T11" s="7"/>
      <c r="U11" s="7"/>
      <c r="V11" s="7"/>
      <c r="W11" s="7"/>
      <c r="X11" s="7"/>
      <c r="Y11" s="7"/>
      <c r="Z11" s="7"/>
      <c r="AA11" s="7"/>
      <c r="AB11" s="7"/>
      <c r="AC11" s="41">
        <f>SUM(Q11:AB11)</f>
        <v>0</v>
      </c>
      <c r="AD11" s="7">
        <f>+Investitionsplan!G33</f>
        <v>0</v>
      </c>
      <c r="AE11" s="7"/>
      <c r="AF11" s="7"/>
      <c r="AG11" s="7"/>
      <c r="AH11" s="7"/>
      <c r="AI11" s="7"/>
      <c r="AJ11" s="7"/>
      <c r="AK11" s="7"/>
      <c r="AL11" s="7"/>
      <c r="AM11" s="7"/>
      <c r="AN11" s="7"/>
      <c r="AO11" s="7"/>
      <c r="AP11" s="41">
        <f>SUM(AD11:AO11)</f>
        <v>0</v>
      </c>
      <c r="AQ11" s="7">
        <f>+Investitionsplan!I33</f>
        <v>0</v>
      </c>
      <c r="AR11" s="7"/>
      <c r="AS11" s="7"/>
      <c r="AT11" s="7"/>
      <c r="AU11" s="7"/>
      <c r="AV11" s="7"/>
      <c r="AW11" s="7"/>
      <c r="AX11" s="7"/>
      <c r="AY11" s="7"/>
      <c r="AZ11" s="7"/>
      <c r="BA11" s="7"/>
      <c r="BB11" s="7"/>
      <c r="BC11" s="41">
        <f>SUM(AQ11:BB11)</f>
        <v>0</v>
      </c>
    </row>
    <row r="12" spans="1:55" ht="13" x14ac:dyDescent="0.3">
      <c r="B12" s="46" t="s">
        <v>108</v>
      </c>
      <c r="D12" s="58"/>
      <c r="E12" s="58"/>
      <c r="F12" s="58"/>
      <c r="G12" s="58"/>
      <c r="H12" s="58"/>
      <c r="I12" s="58"/>
      <c r="J12" s="58"/>
      <c r="K12" s="58"/>
      <c r="L12" s="58"/>
      <c r="M12" s="58"/>
      <c r="N12" s="58"/>
      <c r="O12" s="58"/>
      <c r="P12" s="41">
        <f>SUM(D12:O12)</f>
        <v>0</v>
      </c>
      <c r="Q12" s="58"/>
      <c r="R12" s="58"/>
      <c r="S12" s="58"/>
      <c r="T12" s="58"/>
      <c r="U12" s="58"/>
      <c r="V12" s="58"/>
      <c r="W12" s="58"/>
      <c r="X12" s="58"/>
      <c r="Y12" s="58"/>
      <c r="Z12" s="58"/>
      <c r="AA12" s="58"/>
      <c r="AB12" s="58"/>
      <c r="AC12" s="41">
        <f>SUM(Q12:AB12)</f>
        <v>0</v>
      </c>
      <c r="AD12" s="58"/>
      <c r="AE12" s="58"/>
      <c r="AF12" s="58"/>
      <c r="AG12" s="58"/>
      <c r="AH12" s="58"/>
      <c r="AI12" s="58"/>
      <c r="AJ12" s="58"/>
      <c r="AK12" s="58"/>
      <c r="AL12" s="58"/>
      <c r="AM12" s="58"/>
      <c r="AN12" s="58"/>
      <c r="AO12" s="58"/>
      <c r="AP12" s="41">
        <f>SUM(AD12:AO12)</f>
        <v>0</v>
      </c>
      <c r="AQ12" s="58"/>
      <c r="AR12" s="58"/>
      <c r="AS12" s="58"/>
      <c r="AT12" s="58"/>
      <c r="AU12" s="58"/>
      <c r="AV12" s="58"/>
      <c r="AW12" s="58"/>
      <c r="AX12" s="58"/>
      <c r="AY12" s="58"/>
      <c r="AZ12" s="58"/>
      <c r="BA12" s="58"/>
      <c r="BB12" s="58"/>
      <c r="BC12" s="41">
        <f>SUM(AQ12:BB12)</f>
        <v>0</v>
      </c>
    </row>
    <row r="13" spans="1:55" x14ac:dyDescent="0.25">
      <c r="A13" s="47" t="s">
        <v>2</v>
      </c>
      <c r="B13" s="47"/>
      <c r="C13" s="47"/>
      <c r="D13" s="39">
        <f>+D3+D4+D5-D6+D7-D9-D10-D11-D12</f>
        <v>0</v>
      </c>
      <c r="E13" s="39">
        <f t="shared" ref="E13:BC13" si="10">+E3+E4+E5-E6+E7-E9-E10-E11-E12</f>
        <v>0</v>
      </c>
      <c r="F13" s="39">
        <f t="shared" si="10"/>
        <v>0</v>
      </c>
      <c r="G13" s="39">
        <f t="shared" si="10"/>
        <v>0</v>
      </c>
      <c r="H13" s="39">
        <f t="shared" si="10"/>
        <v>0</v>
      </c>
      <c r="I13" s="39">
        <f t="shared" si="10"/>
        <v>0</v>
      </c>
      <c r="J13" s="39">
        <f t="shared" si="10"/>
        <v>0</v>
      </c>
      <c r="K13" s="39">
        <f t="shared" si="10"/>
        <v>0</v>
      </c>
      <c r="L13" s="39">
        <f t="shared" si="10"/>
        <v>0</v>
      </c>
      <c r="M13" s="39">
        <f t="shared" si="10"/>
        <v>0</v>
      </c>
      <c r="N13" s="39">
        <f t="shared" si="10"/>
        <v>0</v>
      </c>
      <c r="O13" s="39">
        <f t="shared" si="10"/>
        <v>0</v>
      </c>
      <c r="P13" s="39">
        <f t="shared" si="10"/>
        <v>0</v>
      </c>
      <c r="Q13" s="39">
        <f t="shared" si="10"/>
        <v>0</v>
      </c>
      <c r="R13" s="39">
        <f t="shared" si="10"/>
        <v>0</v>
      </c>
      <c r="S13" s="39">
        <f t="shared" si="10"/>
        <v>0</v>
      </c>
      <c r="T13" s="39">
        <f t="shared" si="10"/>
        <v>0</v>
      </c>
      <c r="U13" s="39">
        <f t="shared" si="10"/>
        <v>0</v>
      </c>
      <c r="V13" s="39">
        <f t="shared" si="10"/>
        <v>0</v>
      </c>
      <c r="W13" s="39">
        <f t="shared" si="10"/>
        <v>0</v>
      </c>
      <c r="X13" s="39">
        <f t="shared" si="10"/>
        <v>0</v>
      </c>
      <c r="Y13" s="39">
        <f t="shared" si="10"/>
        <v>0</v>
      </c>
      <c r="Z13" s="39">
        <f t="shared" si="10"/>
        <v>0</v>
      </c>
      <c r="AA13" s="39">
        <f t="shared" si="10"/>
        <v>0</v>
      </c>
      <c r="AB13" s="39">
        <f t="shared" si="10"/>
        <v>0</v>
      </c>
      <c r="AC13" s="39">
        <f t="shared" si="10"/>
        <v>0</v>
      </c>
      <c r="AD13" s="39">
        <f t="shared" si="10"/>
        <v>0</v>
      </c>
      <c r="AE13" s="39">
        <f t="shared" si="10"/>
        <v>0</v>
      </c>
      <c r="AF13" s="39">
        <f t="shared" si="10"/>
        <v>0</v>
      </c>
      <c r="AG13" s="39">
        <f t="shared" si="10"/>
        <v>0</v>
      </c>
      <c r="AH13" s="39">
        <f t="shared" si="10"/>
        <v>0</v>
      </c>
      <c r="AI13" s="39">
        <f t="shared" si="10"/>
        <v>0</v>
      </c>
      <c r="AJ13" s="39">
        <f t="shared" si="10"/>
        <v>0</v>
      </c>
      <c r="AK13" s="39">
        <f t="shared" si="10"/>
        <v>0</v>
      </c>
      <c r="AL13" s="39">
        <f t="shared" si="10"/>
        <v>0</v>
      </c>
      <c r="AM13" s="39">
        <f t="shared" si="10"/>
        <v>0</v>
      </c>
      <c r="AN13" s="39">
        <f t="shared" si="10"/>
        <v>0</v>
      </c>
      <c r="AO13" s="39">
        <f t="shared" si="10"/>
        <v>0</v>
      </c>
      <c r="AP13" s="39">
        <f t="shared" si="10"/>
        <v>0</v>
      </c>
      <c r="AQ13" s="39">
        <f t="shared" si="10"/>
        <v>0</v>
      </c>
      <c r="AR13" s="39">
        <f t="shared" si="10"/>
        <v>0</v>
      </c>
      <c r="AS13" s="39">
        <f t="shared" si="10"/>
        <v>0</v>
      </c>
      <c r="AT13" s="39">
        <f t="shared" si="10"/>
        <v>0</v>
      </c>
      <c r="AU13" s="39">
        <f t="shared" si="10"/>
        <v>0</v>
      </c>
      <c r="AV13" s="39">
        <f t="shared" si="10"/>
        <v>0</v>
      </c>
      <c r="AW13" s="39">
        <f t="shared" si="10"/>
        <v>0</v>
      </c>
      <c r="AX13" s="39">
        <f t="shared" si="10"/>
        <v>0</v>
      </c>
      <c r="AY13" s="39">
        <f t="shared" si="10"/>
        <v>0</v>
      </c>
      <c r="AZ13" s="39">
        <f t="shared" si="10"/>
        <v>0</v>
      </c>
      <c r="BA13" s="39">
        <f t="shared" si="10"/>
        <v>0</v>
      </c>
      <c r="BB13" s="39">
        <f t="shared" si="10"/>
        <v>0</v>
      </c>
      <c r="BC13" s="39">
        <f t="shared" si="10"/>
        <v>0</v>
      </c>
    </row>
    <row r="14" spans="1:55" ht="13" x14ac:dyDescent="0.3">
      <c r="A14" t="s">
        <v>87</v>
      </c>
      <c r="D14" s="58"/>
      <c r="E14" s="58"/>
      <c r="F14" s="58"/>
      <c r="G14" s="58"/>
      <c r="H14" s="58"/>
      <c r="I14" s="58"/>
      <c r="J14" s="58"/>
      <c r="K14" s="58"/>
      <c r="L14" s="58"/>
      <c r="M14" s="58"/>
      <c r="N14" s="58"/>
      <c r="O14" s="58"/>
      <c r="P14" s="41">
        <f>SUM(D14:O14)</f>
        <v>0</v>
      </c>
      <c r="Q14" s="58"/>
      <c r="R14" s="58"/>
      <c r="S14" s="58"/>
      <c r="T14" s="58"/>
      <c r="U14" s="58"/>
      <c r="V14" s="58"/>
      <c r="W14" s="58"/>
      <c r="X14" s="58"/>
      <c r="Y14" s="58"/>
      <c r="Z14" s="58"/>
      <c r="AA14" s="58"/>
      <c r="AB14" s="58"/>
      <c r="AC14" s="41">
        <f>SUM(Q14:AB14)</f>
        <v>0</v>
      </c>
      <c r="AD14" s="58"/>
      <c r="AE14" s="58"/>
      <c r="AF14" s="58"/>
      <c r="AG14" s="58"/>
      <c r="AH14" s="58"/>
      <c r="AI14" s="58"/>
      <c r="AJ14" s="58"/>
      <c r="AK14" s="58"/>
      <c r="AL14" s="58"/>
      <c r="AM14" s="58"/>
      <c r="AN14" s="58"/>
      <c r="AO14" s="58"/>
      <c r="AP14" s="41">
        <f>SUM(AD14:AO14)</f>
        <v>0</v>
      </c>
      <c r="AQ14" s="58"/>
      <c r="AR14" s="58"/>
      <c r="AS14" s="58"/>
      <c r="AT14" s="58"/>
      <c r="AU14" s="58"/>
      <c r="AV14" s="58"/>
      <c r="AW14" s="58"/>
      <c r="AX14" s="58"/>
      <c r="AY14" s="58"/>
      <c r="AZ14" s="58"/>
      <c r="BA14" s="58"/>
      <c r="BB14" s="58"/>
      <c r="BC14" s="41">
        <f>SUM(AQ14:BB14)</f>
        <v>0</v>
      </c>
    </row>
    <row r="15" spans="1:55" x14ac:dyDescent="0.25">
      <c r="A15" t="s">
        <v>95</v>
      </c>
      <c r="D15" s="7">
        <f>IF(Monat&lt;=0,0,IF(Monat=1,ROUND(afaeins,0),))</f>
        <v>0</v>
      </c>
      <c r="E15" s="7">
        <f>IF(Monat=0,0,IF(Monat=2,ROUND(afaeins,0),IF(Monat&lt;2,afaeins,0)))</f>
        <v>0</v>
      </c>
      <c r="F15" s="7">
        <f>IF(Monat=0,0,IF(Monat=3,ROUND(afaeins,0),IF(Monat&lt;3,afaeins,0)))</f>
        <v>0</v>
      </c>
      <c r="G15" s="7">
        <f>IF(Monat=0,0,IF(Monat=4,ROUND(afaeins,0),IF(Monat&lt;4,afaeins,0)))</f>
        <v>0</v>
      </c>
      <c r="H15" s="7">
        <f>IF(Monat=0,0,IF(Monat=5,ROUND(afaeins,0),IF(Monat&lt;5,afaeins,0)))</f>
        <v>0</v>
      </c>
      <c r="I15" s="7">
        <f>IF(Monat=0,0,IF(Monat=6,ROUND(afaeins,0),IF(Monat&lt;6,afaeins,0)))</f>
        <v>0</v>
      </c>
      <c r="J15" s="7">
        <f>IF(Monat=0,0,IF(Monat=7,ROUND(afaeins,0),IF(Monat&lt;7,afaeins,0)))</f>
        <v>0</v>
      </c>
      <c r="K15" s="7">
        <f>IF(Monat=0,0,IF(Monat=8,ROUND(afaeins,0),IF(Monat&lt;8,afaeins,0)))</f>
        <v>0</v>
      </c>
      <c r="L15" s="7">
        <f>IF(Monat=0,0,IF(Monat=9,ROUND(afaeins,0),IF(Monat&lt;9,afaeins,0)))</f>
        <v>0</v>
      </c>
      <c r="M15" s="7">
        <f>IF(Monat=0,0,IF(Monat=10,ROUND(afaeins,0),IF(Monat&lt;10,afaeins,0)))</f>
        <v>0</v>
      </c>
      <c r="N15" s="7">
        <f>IF(Monat=0,0,IF(Monat=11,ROUND(afaeins,0),IF(Monat&lt;11,afaeins,0)))</f>
        <v>0</v>
      </c>
      <c r="O15" s="7">
        <f>IF(Monat=0,0,IF(Monat=11,ROUND(afaeins,0),IF(Monat&lt;11,afaeins,0)))</f>
        <v>0</v>
      </c>
      <c r="P15" s="41">
        <f>SUM(D15:O15)</f>
        <v>0</v>
      </c>
      <c r="Q15" s="7">
        <f t="shared" ref="Q15:AB15" si="11">+afazwei</f>
        <v>0</v>
      </c>
      <c r="R15" s="7">
        <f t="shared" si="11"/>
        <v>0</v>
      </c>
      <c r="S15" s="7">
        <f t="shared" si="11"/>
        <v>0</v>
      </c>
      <c r="T15" s="7">
        <f t="shared" si="11"/>
        <v>0</v>
      </c>
      <c r="U15" s="7">
        <f t="shared" si="11"/>
        <v>0</v>
      </c>
      <c r="V15" s="7">
        <f t="shared" si="11"/>
        <v>0</v>
      </c>
      <c r="W15" s="7">
        <f t="shared" si="11"/>
        <v>0</v>
      </c>
      <c r="X15" s="7">
        <f t="shared" si="11"/>
        <v>0</v>
      </c>
      <c r="Y15" s="7">
        <f t="shared" si="11"/>
        <v>0</v>
      </c>
      <c r="Z15" s="7">
        <f t="shared" si="11"/>
        <v>0</v>
      </c>
      <c r="AA15" s="7">
        <f t="shared" si="11"/>
        <v>0</v>
      </c>
      <c r="AB15" s="7">
        <f t="shared" si="11"/>
        <v>0</v>
      </c>
      <c r="AC15" s="41">
        <f>SUM(Q15:AB15)</f>
        <v>0</v>
      </c>
      <c r="AD15" s="7">
        <f t="shared" ref="AD15:AO15" si="12">+afadrei</f>
        <v>0</v>
      </c>
      <c r="AE15" s="7">
        <f t="shared" si="12"/>
        <v>0</v>
      </c>
      <c r="AF15" s="7">
        <f t="shared" si="12"/>
        <v>0</v>
      </c>
      <c r="AG15" s="7">
        <f t="shared" si="12"/>
        <v>0</v>
      </c>
      <c r="AH15" s="7">
        <f t="shared" si="12"/>
        <v>0</v>
      </c>
      <c r="AI15" s="7">
        <f t="shared" si="12"/>
        <v>0</v>
      </c>
      <c r="AJ15" s="7">
        <f t="shared" si="12"/>
        <v>0</v>
      </c>
      <c r="AK15" s="7">
        <f t="shared" si="12"/>
        <v>0</v>
      </c>
      <c r="AL15" s="7">
        <f t="shared" si="12"/>
        <v>0</v>
      </c>
      <c r="AM15" s="7">
        <f t="shared" si="12"/>
        <v>0</v>
      </c>
      <c r="AN15" s="7">
        <f t="shared" si="12"/>
        <v>0</v>
      </c>
      <c r="AO15" s="7">
        <f t="shared" si="12"/>
        <v>0</v>
      </c>
      <c r="AP15" s="41">
        <f>SUM(AD15:AO15)</f>
        <v>0</v>
      </c>
      <c r="AQ15" s="7">
        <f t="shared" ref="AQ15:BB15" si="13">+afavier</f>
        <v>0</v>
      </c>
      <c r="AR15" s="7">
        <f t="shared" si="13"/>
        <v>0</v>
      </c>
      <c r="AS15" s="7">
        <f t="shared" si="13"/>
        <v>0</v>
      </c>
      <c r="AT15" s="7">
        <f t="shared" si="13"/>
        <v>0</v>
      </c>
      <c r="AU15" s="7">
        <f t="shared" si="13"/>
        <v>0</v>
      </c>
      <c r="AV15" s="7">
        <f t="shared" si="13"/>
        <v>0</v>
      </c>
      <c r="AW15" s="7">
        <f t="shared" si="13"/>
        <v>0</v>
      </c>
      <c r="AX15" s="7">
        <f t="shared" si="13"/>
        <v>0</v>
      </c>
      <c r="AY15" s="7">
        <f t="shared" si="13"/>
        <v>0</v>
      </c>
      <c r="AZ15" s="7">
        <f t="shared" si="13"/>
        <v>0</v>
      </c>
      <c r="BA15" s="7">
        <f t="shared" si="13"/>
        <v>0</v>
      </c>
      <c r="BB15" s="7">
        <f t="shared" si="13"/>
        <v>0</v>
      </c>
      <c r="BC15" s="41">
        <f>SUM(AQ15:BB15)</f>
        <v>0</v>
      </c>
    </row>
    <row r="16" spans="1:55" x14ac:dyDescent="0.25">
      <c r="A16" t="s">
        <v>3</v>
      </c>
      <c r="D16" s="7"/>
      <c r="E16" s="7"/>
      <c r="F16" s="7"/>
      <c r="G16" s="7"/>
      <c r="H16" s="7"/>
      <c r="I16" s="7"/>
      <c r="J16" s="7"/>
      <c r="K16" s="7"/>
      <c r="L16" s="7"/>
      <c r="M16" s="7"/>
      <c r="N16" s="7"/>
      <c r="O16" s="7"/>
      <c r="P16" s="41"/>
      <c r="Q16" s="7"/>
      <c r="R16" s="7"/>
      <c r="S16" s="7"/>
      <c r="T16" s="7"/>
      <c r="U16" s="7"/>
      <c r="V16" s="7"/>
      <c r="W16" s="7"/>
      <c r="X16" s="7"/>
      <c r="Y16" s="7"/>
      <c r="Z16" s="7"/>
      <c r="AA16" s="7"/>
      <c r="AB16" s="7"/>
      <c r="AC16" s="41"/>
      <c r="AD16" s="7"/>
      <c r="AE16" s="7"/>
      <c r="AF16" s="7"/>
      <c r="AG16" s="7"/>
      <c r="AH16" s="7"/>
      <c r="AI16" s="7"/>
      <c r="AJ16" s="7"/>
      <c r="AK16" s="7"/>
      <c r="AL16" s="7"/>
      <c r="AM16" s="7"/>
      <c r="AN16" s="7"/>
      <c r="AO16" s="7"/>
      <c r="AP16" s="41"/>
      <c r="AQ16" s="7"/>
      <c r="AR16" s="7"/>
      <c r="AS16" s="7"/>
      <c r="AT16" s="7"/>
      <c r="AU16" s="7"/>
      <c r="AV16" s="7"/>
      <c r="AW16" s="7"/>
      <c r="AX16" s="7"/>
      <c r="AY16" s="7"/>
      <c r="AZ16" s="7"/>
      <c r="BA16" s="7"/>
      <c r="BB16" s="7"/>
      <c r="BC16" s="41"/>
    </row>
    <row r="17" spans="2:55" x14ac:dyDescent="0.25">
      <c r="B17" t="s">
        <v>54</v>
      </c>
      <c r="D17" s="7"/>
      <c r="E17" s="7"/>
      <c r="F17" s="7"/>
      <c r="G17" s="7"/>
      <c r="H17" s="7"/>
      <c r="I17" s="7"/>
      <c r="J17" s="7"/>
      <c r="K17" s="7"/>
      <c r="L17" s="7"/>
      <c r="M17" s="7"/>
      <c r="N17" s="7"/>
      <c r="O17" s="7"/>
      <c r="P17" s="41"/>
      <c r="Q17" s="7"/>
      <c r="R17" s="7"/>
      <c r="S17" s="7"/>
      <c r="T17" s="7"/>
      <c r="U17" s="7"/>
      <c r="V17" s="7"/>
      <c r="W17" s="7"/>
      <c r="X17" s="7"/>
      <c r="Y17" s="7"/>
      <c r="Z17" s="7"/>
      <c r="AA17" s="7"/>
      <c r="AB17" s="7"/>
      <c r="AC17" s="41"/>
      <c r="AD17" s="7"/>
      <c r="AE17" s="7"/>
      <c r="AF17" s="7"/>
      <c r="AG17" s="7"/>
      <c r="AH17" s="7"/>
      <c r="AI17" s="7"/>
      <c r="AJ17" s="7"/>
      <c r="AK17" s="7"/>
      <c r="AL17" s="7"/>
      <c r="AM17" s="7"/>
      <c r="AN17" s="7"/>
      <c r="AO17" s="7"/>
      <c r="AP17" s="41"/>
      <c r="AQ17" s="7"/>
      <c r="AR17" s="7"/>
      <c r="AS17" s="7"/>
      <c r="AT17" s="7"/>
      <c r="AU17" s="7"/>
      <c r="AV17" s="7"/>
      <c r="AW17" s="7"/>
      <c r="AX17" s="7"/>
      <c r="AY17" s="7"/>
      <c r="AZ17" s="7"/>
      <c r="BA17" s="7"/>
      <c r="BB17" s="7"/>
      <c r="BC17" s="41"/>
    </row>
    <row r="18" spans="2:55" ht="13" x14ac:dyDescent="0.3">
      <c r="C18" t="s">
        <v>4</v>
      </c>
      <c r="D18" s="58"/>
      <c r="E18" s="58"/>
      <c r="F18" s="58"/>
      <c r="G18" s="58"/>
      <c r="H18" s="58"/>
      <c r="I18" s="58"/>
      <c r="J18" s="58"/>
      <c r="K18" s="58"/>
      <c r="L18" s="58"/>
      <c r="M18" s="58"/>
      <c r="N18" s="58"/>
      <c r="O18" s="58"/>
      <c r="P18" s="41">
        <f>SUM(D18:O18)</f>
        <v>0</v>
      </c>
      <c r="Q18" s="58"/>
      <c r="R18" s="58"/>
      <c r="S18" s="58"/>
      <c r="T18" s="58"/>
      <c r="U18" s="58"/>
      <c r="V18" s="58"/>
      <c r="W18" s="58"/>
      <c r="X18" s="58"/>
      <c r="Y18" s="58"/>
      <c r="Z18" s="58"/>
      <c r="AA18" s="58"/>
      <c r="AB18" s="58"/>
      <c r="AC18" s="41">
        <f>SUM(Q18:AB18)</f>
        <v>0</v>
      </c>
      <c r="AD18" s="58"/>
      <c r="AE18" s="58"/>
      <c r="AF18" s="58"/>
      <c r="AG18" s="58"/>
      <c r="AH18" s="58"/>
      <c r="AI18" s="58"/>
      <c r="AJ18" s="58"/>
      <c r="AK18" s="58"/>
      <c r="AL18" s="58"/>
      <c r="AM18" s="58"/>
      <c r="AN18" s="58"/>
      <c r="AO18" s="58"/>
      <c r="AP18" s="41">
        <f>SUM(AD18:AO18)</f>
        <v>0</v>
      </c>
      <c r="AQ18" s="58"/>
      <c r="AR18" s="58"/>
      <c r="AS18" s="58"/>
      <c r="AT18" s="58"/>
      <c r="AU18" s="58"/>
      <c r="AV18" s="58"/>
      <c r="AW18" s="58"/>
      <c r="AX18" s="58"/>
      <c r="AY18" s="58"/>
      <c r="AZ18" s="58"/>
      <c r="BA18" s="58"/>
      <c r="BB18" s="58"/>
      <c r="BC18" s="41">
        <f>SUM(AQ18:BB18)</f>
        <v>0</v>
      </c>
    </row>
    <row r="19" spans="2:55" ht="13" x14ac:dyDescent="0.3">
      <c r="C19" t="s">
        <v>5</v>
      </c>
      <c r="D19" s="58"/>
      <c r="E19" s="58"/>
      <c r="F19" s="58"/>
      <c r="G19" s="58"/>
      <c r="H19" s="58"/>
      <c r="I19" s="58"/>
      <c r="J19" s="58"/>
      <c r="K19" s="58"/>
      <c r="L19" s="58"/>
      <c r="M19" s="58"/>
      <c r="N19" s="58"/>
      <c r="O19" s="58"/>
      <c r="P19" s="41">
        <f>SUM(D19:O19)</f>
        <v>0</v>
      </c>
      <c r="Q19" s="58"/>
      <c r="R19" s="58"/>
      <c r="S19" s="58"/>
      <c r="T19" s="58"/>
      <c r="U19" s="58"/>
      <c r="V19" s="58"/>
      <c r="W19" s="58"/>
      <c r="X19" s="58"/>
      <c r="Y19" s="58"/>
      <c r="Z19" s="58"/>
      <c r="AA19" s="58"/>
      <c r="AB19" s="58"/>
      <c r="AC19" s="41">
        <f>SUM(Q19:AB19)</f>
        <v>0</v>
      </c>
      <c r="AD19" s="58"/>
      <c r="AE19" s="58"/>
      <c r="AF19" s="58"/>
      <c r="AG19" s="58"/>
      <c r="AH19" s="58"/>
      <c r="AI19" s="58"/>
      <c r="AJ19" s="58"/>
      <c r="AK19" s="58"/>
      <c r="AL19" s="58"/>
      <c r="AM19" s="58"/>
      <c r="AN19" s="58"/>
      <c r="AO19" s="58"/>
      <c r="AP19" s="41">
        <f>SUM(AD19:AO19)</f>
        <v>0</v>
      </c>
      <c r="AQ19" s="58"/>
      <c r="AR19" s="58"/>
      <c r="AS19" s="58"/>
      <c r="AT19" s="58"/>
      <c r="AU19" s="58"/>
      <c r="AV19" s="58"/>
      <c r="AW19" s="58"/>
      <c r="AX19" s="58"/>
      <c r="AY19" s="58"/>
      <c r="AZ19" s="58"/>
      <c r="BA19" s="58"/>
      <c r="BB19" s="58"/>
      <c r="BC19" s="41">
        <f>SUM(AQ19:BB19)</f>
        <v>0</v>
      </c>
    </row>
    <row r="20" spans="2:55" ht="13" x14ac:dyDescent="0.3">
      <c r="B20" t="s">
        <v>6</v>
      </c>
      <c r="D20" s="58"/>
      <c r="E20" s="58"/>
      <c r="F20" s="58"/>
      <c r="G20" s="58"/>
      <c r="H20" s="58"/>
      <c r="I20" s="58"/>
      <c r="J20" s="58"/>
      <c r="K20" s="58"/>
      <c r="L20" s="58"/>
      <c r="M20" s="58"/>
      <c r="N20" s="58"/>
      <c r="O20" s="58"/>
      <c r="P20" s="41">
        <f>SUM(D20:O20)</f>
        <v>0</v>
      </c>
      <c r="Q20" s="58"/>
      <c r="R20" s="58"/>
      <c r="S20" s="58"/>
      <c r="T20" s="58"/>
      <c r="U20" s="58"/>
      <c r="V20" s="58"/>
      <c r="W20" s="58"/>
      <c r="X20" s="58"/>
      <c r="Y20" s="58"/>
      <c r="Z20" s="58"/>
      <c r="AA20" s="58"/>
      <c r="AB20" s="58"/>
      <c r="AC20" s="41">
        <f>SUM(Q20:AB20)</f>
        <v>0</v>
      </c>
      <c r="AD20" s="58"/>
      <c r="AE20" s="58"/>
      <c r="AF20" s="58"/>
      <c r="AG20" s="58"/>
      <c r="AH20" s="58"/>
      <c r="AI20" s="58"/>
      <c r="AJ20" s="58"/>
      <c r="AK20" s="58"/>
      <c r="AL20" s="58"/>
      <c r="AM20" s="58"/>
      <c r="AN20" s="58"/>
      <c r="AO20" s="58"/>
      <c r="AP20" s="41">
        <f>SUM(AD20:AO20)</f>
        <v>0</v>
      </c>
      <c r="AQ20" s="58"/>
      <c r="AR20" s="58"/>
      <c r="AS20" s="58"/>
      <c r="AT20" s="58"/>
      <c r="AU20" s="58"/>
      <c r="AV20" s="58"/>
      <c r="AW20" s="58"/>
      <c r="AX20" s="58"/>
      <c r="AY20" s="58"/>
      <c r="AZ20" s="58"/>
      <c r="BA20" s="58"/>
      <c r="BB20" s="58"/>
      <c r="BC20" s="41">
        <f>SUM(AQ20:BB20)</f>
        <v>0</v>
      </c>
    </row>
    <row r="21" spans="2:55" x14ac:dyDescent="0.25">
      <c r="B21" t="s">
        <v>7</v>
      </c>
      <c r="D21" s="7"/>
      <c r="E21" s="7"/>
      <c r="F21" s="7"/>
      <c r="G21" s="7"/>
      <c r="H21" s="7"/>
      <c r="I21" s="7"/>
      <c r="J21" s="7"/>
      <c r="K21" s="7"/>
      <c r="L21" s="7"/>
      <c r="M21" s="7"/>
      <c r="N21" s="7"/>
      <c r="O21" s="7"/>
      <c r="P21" s="41"/>
      <c r="Q21" s="7"/>
      <c r="R21" s="7"/>
      <c r="S21" s="7"/>
      <c r="T21" s="7"/>
      <c r="U21" s="7"/>
      <c r="V21" s="7"/>
      <c r="W21" s="7"/>
      <c r="X21" s="7"/>
      <c r="Y21" s="7"/>
      <c r="Z21" s="7"/>
      <c r="AA21" s="7"/>
      <c r="AB21" s="7"/>
      <c r="AC21" s="41"/>
      <c r="AD21" s="7"/>
      <c r="AE21" s="7"/>
      <c r="AF21" s="7"/>
      <c r="AG21" s="7"/>
      <c r="AH21" s="7"/>
      <c r="AI21" s="7"/>
      <c r="AJ21" s="7"/>
      <c r="AK21" s="7"/>
      <c r="AL21" s="7"/>
      <c r="AM21" s="7"/>
      <c r="AN21" s="7"/>
      <c r="AO21" s="7"/>
      <c r="AP21" s="41"/>
      <c r="AQ21" s="7"/>
      <c r="AR21" s="7"/>
      <c r="AS21" s="7"/>
      <c r="AT21" s="7"/>
      <c r="AU21" s="7"/>
      <c r="AV21" s="7"/>
      <c r="AW21" s="7"/>
      <c r="AX21" s="7"/>
      <c r="AY21" s="7"/>
      <c r="AZ21" s="7"/>
      <c r="BA21" s="7"/>
      <c r="BB21" s="7"/>
      <c r="BC21" s="41"/>
    </row>
    <row r="22" spans="2:55" ht="13" x14ac:dyDescent="0.3">
      <c r="C22" t="s">
        <v>88</v>
      </c>
      <c r="D22" s="58"/>
      <c r="E22" s="58"/>
      <c r="F22" s="58"/>
      <c r="G22" s="58"/>
      <c r="H22" s="58"/>
      <c r="I22" s="58"/>
      <c r="J22" s="58"/>
      <c r="K22" s="58"/>
      <c r="L22" s="58"/>
      <c r="M22" s="58"/>
      <c r="N22" s="58"/>
      <c r="O22" s="58"/>
      <c r="P22" s="41">
        <f t="shared" ref="P22:P40" si="14">SUM(D22:O22)</f>
        <v>0</v>
      </c>
      <c r="Q22" s="58"/>
      <c r="R22" s="58"/>
      <c r="S22" s="58"/>
      <c r="T22" s="58"/>
      <c r="U22" s="58"/>
      <c r="V22" s="58"/>
      <c r="W22" s="58"/>
      <c r="X22" s="58"/>
      <c r="Y22" s="58"/>
      <c r="Z22" s="58"/>
      <c r="AA22" s="58"/>
      <c r="AB22" s="58"/>
      <c r="AC22" s="41">
        <f t="shared" ref="AC22:AC40" si="15">SUM(Q22:AB22)</f>
        <v>0</v>
      </c>
      <c r="AD22" s="58"/>
      <c r="AE22" s="58"/>
      <c r="AF22" s="58"/>
      <c r="AG22" s="58"/>
      <c r="AH22" s="58"/>
      <c r="AI22" s="58"/>
      <c r="AJ22" s="58"/>
      <c r="AK22" s="58"/>
      <c r="AL22" s="58"/>
      <c r="AM22" s="58"/>
      <c r="AN22" s="58"/>
      <c r="AO22" s="58"/>
      <c r="AP22" s="41">
        <f t="shared" ref="AP22:AP40" si="16">SUM(AD22:AO22)</f>
        <v>0</v>
      </c>
      <c r="AQ22" s="58"/>
      <c r="AR22" s="58"/>
      <c r="AS22" s="58"/>
      <c r="AT22" s="58"/>
      <c r="AU22" s="58"/>
      <c r="AV22" s="58"/>
      <c r="AW22" s="58"/>
      <c r="AX22" s="58"/>
      <c r="AY22" s="58"/>
      <c r="AZ22" s="58"/>
      <c r="BA22" s="58"/>
      <c r="BB22" s="58"/>
      <c r="BC22" s="41">
        <f t="shared" ref="BC22:BC40" si="17">SUM(AQ22:BB22)</f>
        <v>0</v>
      </c>
    </row>
    <row r="23" spans="2:55" ht="13" x14ac:dyDescent="0.3">
      <c r="C23" t="s">
        <v>8</v>
      </c>
      <c r="D23" s="58"/>
      <c r="E23" s="58"/>
      <c r="F23" s="58"/>
      <c r="G23" s="58"/>
      <c r="H23" s="58"/>
      <c r="I23" s="58"/>
      <c r="J23" s="58"/>
      <c r="K23" s="58"/>
      <c r="L23" s="58"/>
      <c r="M23" s="58"/>
      <c r="N23" s="58"/>
      <c r="O23" s="58"/>
      <c r="P23" s="41">
        <f t="shared" si="14"/>
        <v>0</v>
      </c>
      <c r="Q23" s="58"/>
      <c r="R23" s="58"/>
      <c r="S23" s="58"/>
      <c r="T23" s="58"/>
      <c r="U23" s="58"/>
      <c r="V23" s="58"/>
      <c r="W23" s="58"/>
      <c r="X23" s="58"/>
      <c r="Y23" s="58"/>
      <c r="Z23" s="58"/>
      <c r="AA23" s="58"/>
      <c r="AB23" s="58"/>
      <c r="AC23" s="41">
        <f t="shared" si="15"/>
        <v>0</v>
      </c>
      <c r="AD23" s="58"/>
      <c r="AE23" s="58"/>
      <c r="AF23" s="58"/>
      <c r="AG23" s="58"/>
      <c r="AH23" s="58"/>
      <c r="AI23" s="58"/>
      <c r="AJ23" s="58"/>
      <c r="AK23" s="58"/>
      <c r="AL23" s="58"/>
      <c r="AM23" s="58"/>
      <c r="AN23" s="58"/>
      <c r="AO23" s="58"/>
      <c r="AP23" s="41">
        <f t="shared" si="16"/>
        <v>0</v>
      </c>
      <c r="AQ23" s="58"/>
      <c r="AR23" s="58"/>
      <c r="AS23" s="58"/>
      <c r="AT23" s="58"/>
      <c r="AU23" s="58"/>
      <c r="AV23" s="58"/>
      <c r="AW23" s="58"/>
      <c r="AX23" s="58"/>
      <c r="AY23" s="58"/>
      <c r="AZ23" s="58"/>
      <c r="BA23" s="58"/>
      <c r="BB23" s="58"/>
      <c r="BC23" s="41">
        <f t="shared" si="17"/>
        <v>0</v>
      </c>
    </row>
    <row r="24" spans="2:55" ht="13" x14ac:dyDescent="0.3">
      <c r="C24" t="s">
        <v>116</v>
      </c>
      <c r="D24" s="58"/>
      <c r="E24" s="58"/>
      <c r="F24" s="58"/>
      <c r="G24" s="58"/>
      <c r="H24" s="58"/>
      <c r="I24" s="58"/>
      <c r="J24" s="58"/>
      <c r="K24" s="58"/>
      <c r="L24" s="58"/>
      <c r="M24" s="58"/>
      <c r="N24" s="58"/>
      <c r="O24" s="58"/>
      <c r="P24" s="41">
        <f>SUM(D24:O24)</f>
        <v>0</v>
      </c>
      <c r="Q24" s="58"/>
      <c r="R24" s="58"/>
      <c r="S24" s="58"/>
      <c r="T24" s="58"/>
      <c r="U24" s="58"/>
      <c r="V24" s="58"/>
      <c r="W24" s="58"/>
      <c r="X24" s="58"/>
      <c r="Y24" s="58"/>
      <c r="Z24" s="58"/>
      <c r="AA24" s="58"/>
      <c r="AB24" s="58"/>
      <c r="AC24" s="41">
        <f>SUM(Q24:AB24)</f>
        <v>0</v>
      </c>
      <c r="AD24" s="58"/>
      <c r="AE24" s="58"/>
      <c r="AF24" s="58"/>
      <c r="AG24" s="58"/>
      <c r="AH24" s="58"/>
      <c r="AI24" s="58"/>
      <c r="AJ24" s="58"/>
      <c r="AK24" s="58"/>
      <c r="AL24" s="58"/>
      <c r="AM24" s="58"/>
      <c r="AN24" s="58"/>
      <c r="AO24" s="58"/>
      <c r="AP24" s="41">
        <f>SUM(AD24:AO24)</f>
        <v>0</v>
      </c>
      <c r="AQ24" s="58"/>
      <c r="AR24" s="58"/>
      <c r="AS24" s="58"/>
      <c r="AT24" s="58"/>
      <c r="AU24" s="58"/>
      <c r="AV24" s="58"/>
      <c r="AW24" s="58"/>
      <c r="AX24" s="58"/>
      <c r="AY24" s="58"/>
      <c r="AZ24" s="58"/>
      <c r="BA24" s="58"/>
      <c r="BB24" s="58"/>
      <c r="BC24" s="41">
        <f>SUM(AQ24:BB24)</f>
        <v>0</v>
      </c>
    </row>
    <row r="25" spans="2:55" ht="13" x14ac:dyDescent="0.3">
      <c r="C25" t="s">
        <v>9</v>
      </c>
      <c r="D25" s="58"/>
      <c r="E25" s="58"/>
      <c r="F25" s="58"/>
      <c r="G25" s="58"/>
      <c r="H25" s="58"/>
      <c r="I25" s="58"/>
      <c r="J25" s="58"/>
      <c r="K25" s="58"/>
      <c r="L25" s="58"/>
      <c r="M25" s="58"/>
      <c r="N25" s="58"/>
      <c r="O25" s="58"/>
      <c r="P25" s="41">
        <f t="shared" si="14"/>
        <v>0</v>
      </c>
      <c r="Q25" s="58"/>
      <c r="R25" s="58"/>
      <c r="S25" s="58"/>
      <c r="T25" s="58"/>
      <c r="U25" s="58"/>
      <c r="V25" s="58"/>
      <c r="W25" s="58"/>
      <c r="X25" s="58"/>
      <c r="Y25" s="58"/>
      <c r="Z25" s="58"/>
      <c r="AA25" s="58"/>
      <c r="AB25" s="58"/>
      <c r="AC25" s="41">
        <f t="shared" si="15"/>
        <v>0</v>
      </c>
      <c r="AD25" s="58"/>
      <c r="AE25" s="58"/>
      <c r="AF25" s="58"/>
      <c r="AG25" s="58"/>
      <c r="AH25" s="58"/>
      <c r="AI25" s="58"/>
      <c r="AJ25" s="58"/>
      <c r="AK25" s="58"/>
      <c r="AL25" s="58"/>
      <c r="AM25" s="58"/>
      <c r="AN25" s="58"/>
      <c r="AO25" s="58"/>
      <c r="AP25" s="41">
        <f t="shared" si="16"/>
        <v>0</v>
      </c>
      <c r="AQ25" s="58"/>
      <c r="AR25" s="58"/>
      <c r="AS25" s="58"/>
      <c r="AT25" s="58"/>
      <c r="AU25" s="58"/>
      <c r="AV25" s="58"/>
      <c r="AW25" s="58"/>
      <c r="AX25" s="58"/>
      <c r="AY25" s="58"/>
      <c r="AZ25" s="58"/>
      <c r="BA25" s="58"/>
      <c r="BB25" s="58"/>
      <c r="BC25" s="41">
        <f t="shared" si="17"/>
        <v>0</v>
      </c>
    </row>
    <row r="26" spans="2:55" ht="13" x14ac:dyDescent="0.3">
      <c r="B26" t="s">
        <v>10</v>
      </c>
      <c r="D26" s="58"/>
      <c r="E26" s="58"/>
      <c r="F26" s="58"/>
      <c r="G26" s="58"/>
      <c r="H26" s="58"/>
      <c r="I26" s="58"/>
      <c r="J26" s="58"/>
      <c r="K26" s="58"/>
      <c r="L26" s="58"/>
      <c r="M26" s="58"/>
      <c r="N26" s="58"/>
      <c r="O26" s="58"/>
      <c r="P26" s="41">
        <f t="shared" si="14"/>
        <v>0</v>
      </c>
      <c r="Q26" s="58"/>
      <c r="R26" s="58"/>
      <c r="S26" s="58"/>
      <c r="T26" s="58"/>
      <c r="U26" s="58"/>
      <c r="V26" s="58"/>
      <c r="W26" s="58"/>
      <c r="X26" s="58"/>
      <c r="Y26" s="58"/>
      <c r="Z26" s="58"/>
      <c r="AA26" s="58"/>
      <c r="AB26" s="58"/>
      <c r="AC26" s="41">
        <f t="shared" si="15"/>
        <v>0</v>
      </c>
      <c r="AD26" s="58"/>
      <c r="AE26" s="58"/>
      <c r="AF26" s="58"/>
      <c r="AG26" s="58"/>
      <c r="AH26" s="58"/>
      <c r="AI26" s="58"/>
      <c r="AJ26" s="58"/>
      <c r="AK26" s="58"/>
      <c r="AL26" s="58"/>
      <c r="AM26" s="58"/>
      <c r="AN26" s="58"/>
      <c r="AO26" s="58"/>
      <c r="AP26" s="41">
        <f t="shared" si="16"/>
        <v>0</v>
      </c>
      <c r="AQ26" s="58"/>
      <c r="AR26" s="58"/>
      <c r="AS26" s="58"/>
      <c r="AT26" s="58"/>
      <c r="AU26" s="58"/>
      <c r="AV26" s="58"/>
      <c r="AW26" s="58"/>
      <c r="AX26" s="58"/>
      <c r="AY26" s="58"/>
      <c r="AZ26" s="58"/>
      <c r="BA26" s="58"/>
      <c r="BB26" s="58"/>
      <c r="BC26" s="41">
        <f t="shared" si="17"/>
        <v>0</v>
      </c>
    </row>
    <row r="27" spans="2:55" ht="13" x14ac:dyDescent="0.3">
      <c r="B27" t="s">
        <v>11</v>
      </c>
      <c r="D27" s="58"/>
      <c r="E27" s="58"/>
      <c r="F27" s="58"/>
      <c r="G27" s="58"/>
      <c r="H27" s="58"/>
      <c r="I27" s="58"/>
      <c r="J27" s="58"/>
      <c r="K27" s="58"/>
      <c r="L27" s="58"/>
      <c r="M27" s="58"/>
      <c r="N27" s="58"/>
      <c r="O27" s="58"/>
      <c r="P27" s="41">
        <f t="shared" si="14"/>
        <v>0</v>
      </c>
      <c r="Q27" s="58"/>
      <c r="R27" s="58"/>
      <c r="S27" s="58"/>
      <c r="T27" s="58"/>
      <c r="U27" s="58"/>
      <c r="V27" s="58"/>
      <c r="W27" s="58"/>
      <c r="X27" s="58"/>
      <c r="Y27" s="58"/>
      <c r="Z27" s="58"/>
      <c r="AA27" s="58"/>
      <c r="AB27" s="58"/>
      <c r="AC27" s="41">
        <f t="shared" si="15"/>
        <v>0</v>
      </c>
      <c r="AD27" s="58"/>
      <c r="AE27" s="58"/>
      <c r="AF27" s="58"/>
      <c r="AG27" s="58"/>
      <c r="AH27" s="58"/>
      <c r="AI27" s="58"/>
      <c r="AJ27" s="58"/>
      <c r="AK27" s="58"/>
      <c r="AL27" s="58"/>
      <c r="AM27" s="58"/>
      <c r="AN27" s="58"/>
      <c r="AO27" s="58"/>
      <c r="AP27" s="41">
        <f t="shared" si="16"/>
        <v>0</v>
      </c>
      <c r="AQ27" s="58"/>
      <c r="AR27" s="58"/>
      <c r="AS27" s="58"/>
      <c r="AT27" s="58"/>
      <c r="AU27" s="58"/>
      <c r="AV27" s="58"/>
      <c r="AW27" s="58"/>
      <c r="AX27" s="58"/>
      <c r="AY27" s="58"/>
      <c r="AZ27" s="58"/>
      <c r="BA27" s="58"/>
      <c r="BB27" s="58"/>
      <c r="BC27" s="41">
        <f t="shared" si="17"/>
        <v>0</v>
      </c>
    </row>
    <row r="28" spans="2:55" x14ac:dyDescent="0.25">
      <c r="B28" t="s">
        <v>104</v>
      </c>
      <c r="D28" s="7"/>
      <c r="E28" s="7"/>
      <c r="F28" s="7"/>
      <c r="G28" s="7"/>
      <c r="H28" s="7"/>
      <c r="I28" s="7"/>
      <c r="J28" s="7"/>
      <c r="K28" s="7"/>
      <c r="L28" s="7"/>
      <c r="M28" s="7"/>
      <c r="N28" s="7"/>
      <c r="O28" s="7"/>
      <c r="P28" s="41"/>
      <c r="Q28" s="7"/>
      <c r="R28" s="7"/>
      <c r="S28" s="7"/>
      <c r="T28" s="7"/>
      <c r="U28" s="7"/>
      <c r="V28" s="7"/>
      <c r="W28" s="7"/>
      <c r="X28" s="7"/>
      <c r="Y28" s="7"/>
      <c r="Z28" s="7"/>
      <c r="AA28" s="7"/>
      <c r="AB28" s="7"/>
      <c r="AC28" s="41"/>
      <c r="AD28" s="7"/>
      <c r="AE28" s="7"/>
      <c r="AF28" s="7"/>
      <c r="AG28" s="7"/>
      <c r="AH28" s="7"/>
      <c r="AI28" s="7"/>
      <c r="AJ28" s="7"/>
      <c r="AK28" s="7"/>
      <c r="AL28" s="7"/>
      <c r="AM28" s="7"/>
      <c r="AN28" s="7"/>
      <c r="AO28" s="7"/>
      <c r="AP28" s="41"/>
      <c r="AQ28" s="7"/>
      <c r="AR28" s="7"/>
      <c r="AS28" s="7"/>
      <c r="AT28" s="7"/>
      <c r="AU28" s="7"/>
      <c r="AV28" s="7"/>
      <c r="AW28" s="7"/>
      <c r="AX28" s="7"/>
      <c r="AY28" s="7"/>
      <c r="AZ28" s="7"/>
      <c r="BA28" s="7"/>
      <c r="BB28" s="7"/>
      <c r="BC28" s="41"/>
    </row>
    <row r="29" spans="2:55" ht="13" x14ac:dyDescent="0.3">
      <c r="C29" t="s">
        <v>106</v>
      </c>
      <c r="D29" s="58"/>
      <c r="E29" s="58"/>
      <c r="F29" s="58"/>
      <c r="G29" s="58"/>
      <c r="H29" s="58"/>
      <c r="I29" s="58"/>
      <c r="J29" s="58"/>
      <c r="K29" s="58"/>
      <c r="L29" s="58"/>
      <c r="M29" s="58"/>
      <c r="N29" s="58"/>
      <c r="O29" s="58"/>
      <c r="P29" s="41">
        <f>SUM(D29:O29)</f>
        <v>0</v>
      </c>
      <c r="Q29" s="58"/>
      <c r="R29" s="58"/>
      <c r="S29" s="58"/>
      <c r="T29" s="58"/>
      <c r="U29" s="58"/>
      <c r="V29" s="58"/>
      <c r="W29" s="58"/>
      <c r="X29" s="58"/>
      <c r="Y29" s="58"/>
      <c r="Z29" s="58"/>
      <c r="AA29" s="58"/>
      <c r="AB29" s="58"/>
      <c r="AC29" s="41">
        <f>SUM(Q29:AB29)</f>
        <v>0</v>
      </c>
      <c r="AD29" s="58"/>
      <c r="AE29" s="58"/>
      <c r="AF29" s="58"/>
      <c r="AG29" s="58"/>
      <c r="AH29" s="58"/>
      <c r="AI29" s="58"/>
      <c r="AJ29" s="58"/>
      <c r="AK29" s="58"/>
      <c r="AL29" s="58"/>
      <c r="AM29" s="58"/>
      <c r="AN29" s="58"/>
      <c r="AO29" s="58"/>
      <c r="AP29" s="41">
        <f>SUM(AD29:AO29)</f>
        <v>0</v>
      </c>
      <c r="AQ29" s="58"/>
      <c r="AR29" s="58"/>
      <c r="AS29" s="58"/>
      <c r="AT29" s="58"/>
      <c r="AU29" s="58"/>
      <c r="AV29" s="58"/>
      <c r="AW29" s="58"/>
      <c r="AX29" s="58"/>
      <c r="AY29" s="58"/>
      <c r="AZ29" s="58"/>
      <c r="BA29" s="58"/>
      <c r="BB29" s="58"/>
      <c r="BC29" s="41">
        <f>SUM(AQ29:BB29)</f>
        <v>0</v>
      </c>
    </row>
    <row r="30" spans="2:55" ht="13" x14ac:dyDescent="0.3">
      <c r="C30" t="s">
        <v>105</v>
      </c>
      <c r="D30" s="58"/>
      <c r="E30" s="58"/>
      <c r="F30" s="58"/>
      <c r="G30" s="58"/>
      <c r="H30" s="58"/>
      <c r="I30" s="58"/>
      <c r="J30" s="58"/>
      <c r="K30" s="58"/>
      <c r="L30" s="58"/>
      <c r="M30" s="58"/>
      <c r="N30" s="58"/>
      <c r="O30" s="58"/>
      <c r="P30" s="41">
        <f>SUM(D30:O30)</f>
        <v>0</v>
      </c>
      <c r="Q30" s="58"/>
      <c r="R30" s="58"/>
      <c r="S30" s="58"/>
      <c r="T30" s="58"/>
      <c r="U30" s="58"/>
      <c r="V30" s="58"/>
      <c r="W30" s="58"/>
      <c r="X30" s="58"/>
      <c r="Y30" s="58"/>
      <c r="Z30" s="58"/>
      <c r="AA30" s="58"/>
      <c r="AB30" s="58"/>
      <c r="AC30" s="41">
        <f>SUM(Q30:AB30)</f>
        <v>0</v>
      </c>
      <c r="AD30" s="58"/>
      <c r="AE30" s="58"/>
      <c r="AF30" s="58"/>
      <c r="AG30" s="58"/>
      <c r="AH30" s="58"/>
      <c r="AI30" s="58"/>
      <c r="AJ30" s="58"/>
      <c r="AK30" s="58"/>
      <c r="AL30" s="58"/>
      <c r="AM30" s="58"/>
      <c r="AN30" s="58"/>
      <c r="AO30" s="58"/>
      <c r="AP30" s="41">
        <f>SUM(AD30:AO30)</f>
        <v>0</v>
      </c>
      <c r="AQ30" s="58"/>
      <c r="AR30" s="58"/>
      <c r="AS30" s="58"/>
      <c r="AT30" s="58"/>
      <c r="AU30" s="58"/>
      <c r="AV30" s="58"/>
      <c r="AW30" s="58"/>
      <c r="AX30" s="58"/>
      <c r="AY30" s="58"/>
      <c r="AZ30" s="58"/>
      <c r="BA30" s="58"/>
      <c r="BB30" s="58"/>
      <c r="BC30" s="41">
        <f>SUM(AQ30:BB30)</f>
        <v>0</v>
      </c>
    </row>
    <row r="31" spans="2:55" ht="13" x14ac:dyDescent="0.3">
      <c r="B31" t="s">
        <v>12</v>
      </c>
      <c r="D31" s="58"/>
      <c r="E31" s="58"/>
      <c r="F31" s="58"/>
      <c r="G31" s="58"/>
      <c r="H31" s="58"/>
      <c r="I31" s="58"/>
      <c r="J31" s="58"/>
      <c r="K31" s="58"/>
      <c r="L31" s="58"/>
      <c r="M31" s="58"/>
      <c r="N31" s="58"/>
      <c r="O31" s="58"/>
      <c r="P31" s="41">
        <f t="shared" si="14"/>
        <v>0</v>
      </c>
      <c r="Q31" s="58"/>
      <c r="R31" s="58"/>
      <c r="S31" s="58"/>
      <c r="T31" s="58"/>
      <c r="U31" s="58"/>
      <c r="V31" s="58"/>
      <c r="W31" s="58"/>
      <c r="X31" s="58"/>
      <c r="Y31" s="58"/>
      <c r="Z31" s="58"/>
      <c r="AA31" s="58"/>
      <c r="AB31" s="58"/>
      <c r="AC31" s="41">
        <f t="shared" si="15"/>
        <v>0</v>
      </c>
      <c r="AD31" s="58"/>
      <c r="AE31" s="58"/>
      <c r="AF31" s="58"/>
      <c r="AG31" s="58"/>
      <c r="AH31" s="58"/>
      <c r="AI31" s="58"/>
      <c r="AJ31" s="58"/>
      <c r="AK31" s="58"/>
      <c r="AL31" s="58"/>
      <c r="AM31" s="58"/>
      <c r="AN31" s="58"/>
      <c r="AO31" s="58"/>
      <c r="AP31" s="41">
        <f t="shared" si="16"/>
        <v>0</v>
      </c>
      <c r="AQ31" s="58"/>
      <c r="AR31" s="58"/>
      <c r="AS31" s="58"/>
      <c r="AT31" s="58"/>
      <c r="AU31" s="58"/>
      <c r="AV31" s="58"/>
      <c r="AW31" s="58"/>
      <c r="AX31" s="58"/>
      <c r="AY31" s="58"/>
      <c r="AZ31" s="58"/>
      <c r="BA31" s="58"/>
      <c r="BB31" s="58"/>
      <c r="BC31" s="41">
        <f t="shared" si="17"/>
        <v>0</v>
      </c>
    </row>
    <row r="32" spans="2:55" ht="13" x14ac:dyDescent="0.3">
      <c r="B32" t="s">
        <v>117</v>
      </c>
      <c r="D32" s="58"/>
      <c r="E32" s="58"/>
      <c r="F32" s="58"/>
      <c r="G32" s="58"/>
      <c r="H32" s="58"/>
      <c r="I32" s="58"/>
      <c r="J32" s="58"/>
      <c r="K32" s="58"/>
      <c r="L32" s="58"/>
      <c r="M32" s="58"/>
      <c r="N32" s="58"/>
      <c r="O32" s="58"/>
      <c r="P32" s="41">
        <f>SUM(D32:O32)</f>
        <v>0</v>
      </c>
      <c r="Q32" s="58"/>
      <c r="R32" s="58"/>
      <c r="S32" s="58"/>
      <c r="T32" s="58"/>
      <c r="U32" s="58"/>
      <c r="V32" s="58"/>
      <c r="W32" s="58"/>
      <c r="X32" s="58"/>
      <c r="Y32" s="58"/>
      <c r="Z32" s="58"/>
      <c r="AA32" s="58"/>
      <c r="AB32" s="58"/>
      <c r="AC32" s="41">
        <f>SUM(Q32:AB32)</f>
        <v>0</v>
      </c>
      <c r="AD32" s="58"/>
      <c r="AE32" s="58"/>
      <c r="AF32" s="58"/>
      <c r="AG32" s="58"/>
      <c r="AH32" s="58"/>
      <c r="AI32" s="58"/>
      <c r="AJ32" s="58"/>
      <c r="AK32" s="58"/>
      <c r="AL32" s="58"/>
      <c r="AM32" s="58"/>
      <c r="AN32" s="58"/>
      <c r="AO32" s="58"/>
      <c r="AP32" s="41">
        <f>SUM(AD32:AO32)</f>
        <v>0</v>
      </c>
      <c r="AQ32" s="58"/>
      <c r="AR32" s="58"/>
      <c r="AS32" s="58"/>
      <c r="AT32" s="58"/>
      <c r="AU32" s="58"/>
      <c r="AV32" s="58"/>
      <c r="AW32" s="58"/>
      <c r="AX32" s="58"/>
      <c r="AY32" s="58"/>
      <c r="AZ32" s="58"/>
      <c r="BA32" s="58"/>
      <c r="BB32" s="58"/>
      <c r="BC32" s="41">
        <f>SUM(AQ32:BB32)</f>
        <v>0</v>
      </c>
    </row>
    <row r="33" spans="2:55" ht="13" x14ac:dyDescent="0.3">
      <c r="B33" t="s">
        <v>203</v>
      </c>
      <c r="D33" s="58"/>
      <c r="E33" s="58"/>
      <c r="F33" s="58"/>
      <c r="G33" s="58"/>
      <c r="H33" s="58"/>
      <c r="I33" s="58"/>
      <c r="J33" s="58"/>
      <c r="K33" s="58"/>
      <c r="L33" s="58"/>
      <c r="M33" s="58"/>
      <c r="N33" s="58"/>
      <c r="O33" s="58"/>
      <c r="P33" s="41">
        <f t="shared" si="14"/>
        <v>0</v>
      </c>
      <c r="Q33" s="58"/>
      <c r="R33" s="58"/>
      <c r="S33" s="58"/>
      <c r="T33" s="58"/>
      <c r="U33" s="58"/>
      <c r="V33" s="58"/>
      <c r="W33" s="58"/>
      <c r="X33" s="58"/>
      <c r="Y33" s="58"/>
      <c r="Z33" s="58"/>
      <c r="AA33" s="58"/>
      <c r="AB33" s="58"/>
      <c r="AC33" s="41">
        <f t="shared" si="15"/>
        <v>0</v>
      </c>
      <c r="AD33" s="58"/>
      <c r="AE33" s="58"/>
      <c r="AF33" s="58"/>
      <c r="AG33" s="58"/>
      <c r="AH33" s="58"/>
      <c r="AI33" s="58"/>
      <c r="AJ33" s="58"/>
      <c r="AK33" s="58"/>
      <c r="AL33" s="58"/>
      <c r="AM33" s="58"/>
      <c r="AN33" s="58"/>
      <c r="AO33" s="58"/>
      <c r="AP33" s="41">
        <f t="shared" si="16"/>
        <v>0</v>
      </c>
      <c r="AQ33" s="58"/>
      <c r="AR33" s="58"/>
      <c r="AS33" s="58"/>
      <c r="AT33" s="58"/>
      <c r="AU33" s="58"/>
      <c r="AV33" s="58"/>
      <c r="AW33" s="58"/>
      <c r="AX33" s="58"/>
      <c r="AY33" s="58"/>
      <c r="AZ33" s="58"/>
      <c r="BA33" s="58"/>
      <c r="BB33" s="58"/>
      <c r="BC33" s="41">
        <f t="shared" si="17"/>
        <v>0</v>
      </c>
    </row>
    <row r="34" spans="2:55" ht="13" x14ac:dyDescent="0.3">
      <c r="B34" t="s">
        <v>89</v>
      </c>
      <c r="D34" s="58"/>
      <c r="E34" s="58"/>
      <c r="F34" s="58"/>
      <c r="G34" s="58"/>
      <c r="H34" s="58"/>
      <c r="I34" s="58"/>
      <c r="J34" s="58"/>
      <c r="K34" s="58"/>
      <c r="L34" s="58"/>
      <c r="M34" s="58"/>
      <c r="N34" s="58"/>
      <c r="O34" s="58"/>
      <c r="P34" s="41">
        <f t="shared" si="14"/>
        <v>0</v>
      </c>
      <c r="Q34" s="58"/>
      <c r="R34" s="58"/>
      <c r="S34" s="58"/>
      <c r="T34" s="58"/>
      <c r="U34" s="58"/>
      <c r="V34" s="58"/>
      <c r="W34" s="58"/>
      <c r="X34" s="58"/>
      <c r="Y34" s="58"/>
      <c r="Z34" s="58"/>
      <c r="AA34" s="58"/>
      <c r="AB34" s="58"/>
      <c r="AC34" s="41">
        <f t="shared" si="15"/>
        <v>0</v>
      </c>
      <c r="AD34" s="58"/>
      <c r="AE34" s="58"/>
      <c r="AF34" s="58"/>
      <c r="AG34" s="58"/>
      <c r="AH34" s="58"/>
      <c r="AI34" s="58"/>
      <c r="AJ34" s="58"/>
      <c r="AK34" s="58"/>
      <c r="AL34" s="58"/>
      <c r="AM34" s="58"/>
      <c r="AN34" s="58"/>
      <c r="AO34" s="58"/>
      <c r="AP34" s="41">
        <f t="shared" si="16"/>
        <v>0</v>
      </c>
      <c r="AQ34" s="58"/>
      <c r="AR34" s="58"/>
      <c r="AS34" s="58"/>
      <c r="AT34" s="58"/>
      <c r="AU34" s="58"/>
      <c r="AV34" s="58"/>
      <c r="AW34" s="58"/>
      <c r="AX34" s="58"/>
      <c r="AY34" s="58"/>
      <c r="AZ34" s="58"/>
      <c r="BA34" s="58"/>
      <c r="BB34" s="58"/>
      <c r="BC34" s="41">
        <f t="shared" si="17"/>
        <v>0</v>
      </c>
    </row>
    <row r="35" spans="2:55" ht="13" x14ac:dyDescent="0.3">
      <c r="B35" t="s">
        <v>13</v>
      </c>
      <c r="D35" s="58"/>
      <c r="E35" s="58"/>
      <c r="F35" s="58"/>
      <c r="G35" s="58"/>
      <c r="H35" s="58"/>
      <c r="I35" s="58"/>
      <c r="J35" s="58"/>
      <c r="K35" s="58"/>
      <c r="L35" s="58"/>
      <c r="M35" s="58"/>
      <c r="N35" s="58"/>
      <c r="O35" s="58"/>
      <c r="P35" s="41">
        <f t="shared" si="14"/>
        <v>0</v>
      </c>
      <c r="Q35" s="58"/>
      <c r="R35" s="58"/>
      <c r="S35" s="58"/>
      <c r="T35" s="58"/>
      <c r="U35" s="58"/>
      <c r="V35" s="58"/>
      <c r="W35" s="58"/>
      <c r="X35" s="58"/>
      <c r="Y35" s="58"/>
      <c r="Z35" s="58"/>
      <c r="AA35" s="58"/>
      <c r="AB35" s="58"/>
      <c r="AC35" s="41">
        <f t="shared" si="15"/>
        <v>0</v>
      </c>
      <c r="AD35" s="58"/>
      <c r="AE35" s="58"/>
      <c r="AF35" s="58"/>
      <c r="AG35" s="58"/>
      <c r="AH35" s="58"/>
      <c r="AI35" s="58"/>
      <c r="AJ35" s="58"/>
      <c r="AK35" s="58"/>
      <c r="AL35" s="58"/>
      <c r="AM35" s="58"/>
      <c r="AN35" s="58"/>
      <c r="AO35" s="58"/>
      <c r="AP35" s="41">
        <f t="shared" si="16"/>
        <v>0</v>
      </c>
      <c r="AQ35" s="58"/>
      <c r="AR35" s="58"/>
      <c r="AS35" s="58"/>
      <c r="AT35" s="58"/>
      <c r="AU35" s="58"/>
      <c r="AV35" s="58"/>
      <c r="AW35" s="58"/>
      <c r="AX35" s="58"/>
      <c r="AY35" s="58"/>
      <c r="AZ35" s="58"/>
      <c r="BA35" s="58"/>
      <c r="BB35" s="58"/>
      <c r="BC35" s="41">
        <f t="shared" si="17"/>
        <v>0</v>
      </c>
    </row>
    <row r="36" spans="2:55" ht="13" x14ac:dyDescent="0.3">
      <c r="B36" t="s">
        <v>14</v>
      </c>
      <c r="D36" s="58"/>
      <c r="E36" s="58"/>
      <c r="F36" s="58"/>
      <c r="G36" s="58"/>
      <c r="H36" s="58"/>
      <c r="I36" s="58"/>
      <c r="J36" s="58"/>
      <c r="K36" s="58"/>
      <c r="L36" s="58"/>
      <c r="M36" s="58"/>
      <c r="N36" s="58"/>
      <c r="O36" s="58"/>
      <c r="P36" s="41">
        <f t="shared" si="14"/>
        <v>0</v>
      </c>
      <c r="Q36" s="58"/>
      <c r="R36" s="58"/>
      <c r="S36" s="58"/>
      <c r="T36" s="58"/>
      <c r="U36" s="58"/>
      <c r="V36" s="58"/>
      <c r="W36" s="58"/>
      <c r="X36" s="58"/>
      <c r="Y36" s="58"/>
      <c r="Z36" s="58"/>
      <c r="AA36" s="58"/>
      <c r="AB36" s="58"/>
      <c r="AC36" s="41">
        <f t="shared" si="15"/>
        <v>0</v>
      </c>
      <c r="AD36" s="58"/>
      <c r="AE36" s="58"/>
      <c r="AF36" s="58"/>
      <c r="AG36" s="58"/>
      <c r="AH36" s="58"/>
      <c r="AI36" s="58"/>
      <c r="AJ36" s="58"/>
      <c r="AK36" s="58"/>
      <c r="AL36" s="58"/>
      <c r="AM36" s="58"/>
      <c r="AN36" s="58"/>
      <c r="AO36" s="58"/>
      <c r="AP36" s="41">
        <f t="shared" si="16"/>
        <v>0</v>
      </c>
      <c r="AQ36" s="58"/>
      <c r="AR36" s="58"/>
      <c r="AS36" s="58"/>
      <c r="AT36" s="58"/>
      <c r="AU36" s="58"/>
      <c r="AV36" s="58"/>
      <c r="AW36" s="58"/>
      <c r="AX36" s="58"/>
      <c r="AY36" s="58"/>
      <c r="AZ36" s="58"/>
      <c r="BA36" s="58"/>
      <c r="BB36" s="58"/>
      <c r="BC36" s="41">
        <f t="shared" si="17"/>
        <v>0</v>
      </c>
    </row>
    <row r="37" spans="2:55" ht="13" x14ac:dyDescent="0.3">
      <c r="B37" t="s">
        <v>15</v>
      </c>
      <c r="D37" s="58"/>
      <c r="E37" s="58"/>
      <c r="F37" s="58"/>
      <c r="G37" s="58"/>
      <c r="H37" s="58"/>
      <c r="I37" s="58"/>
      <c r="J37" s="58"/>
      <c r="K37" s="58"/>
      <c r="L37" s="58"/>
      <c r="M37" s="58"/>
      <c r="N37" s="58"/>
      <c r="O37" s="58"/>
      <c r="P37" s="41">
        <f t="shared" si="14"/>
        <v>0</v>
      </c>
      <c r="Q37" s="58"/>
      <c r="R37" s="58"/>
      <c r="S37" s="58"/>
      <c r="T37" s="58"/>
      <c r="U37" s="58"/>
      <c r="V37" s="58"/>
      <c r="W37" s="58"/>
      <c r="X37" s="58"/>
      <c r="Y37" s="58"/>
      <c r="Z37" s="58"/>
      <c r="AA37" s="58"/>
      <c r="AB37" s="58"/>
      <c r="AC37" s="41">
        <f t="shared" si="15"/>
        <v>0</v>
      </c>
      <c r="AD37" s="58"/>
      <c r="AE37" s="58"/>
      <c r="AF37" s="58"/>
      <c r="AG37" s="58"/>
      <c r="AH37" s="58"/>
      <c r="AI37" s="58"/>
      <c r="AJ37" s="58"/>
      <c r="AK37" s="58"/>
      <c r="AL37" s="58"/>
      <c r="AM37" s="58"/>
      <c r="AN37" s="58"/>
      <c r="AO37" s="58"/>
      <c r="AP37" s="41">
        <f t="shared" si="16"/>
        <v>0</v>
      </c>
      <c r="AQ37" s="58"/>
      <c r="AR37" s="58"/>
      <c r="AS37" s="58"/>
      <c r="AT37" s="58"/>
      <c r="AU37" s="58"/>
      <c r="AV37" s="58"/>
      <c r="AW37" s="58"/>
      <c r="AX37" s="58"/>
      <c r="AY37" s="58"/>
      <c r="AZ37" s="58"/>
      <c r="BA37" s="58"/>
      <c r="BB37" s="58"/>
      <c r="BC37" s="41">
        <f t="shared" si="17"/>
        <v>0</v>
      </c>
    </row>
    <row r="38" spans="2:55" ht="13" x14ac:dyDescent="0.3">
      <c r="B38" t="s">
        <v>16</v>
      </c>
      <c r="D38" s="58"/>
      <c r="E38" s="58"/>
      <c r="F38" s="58"/>
      <c r="G38" s="58"/>
      <c r="H38" s="58"/>
      <c r="I38" s="58"/>
      <c r="J38" s="58"/>
      <c r="K38" s="58"/>
      <c r="L38" s="58"/>
      <c r="M38" s="58"/>
      <c r="N38" s="58"/>
      <c r="O38" s="58"/>
      <c r="P38" s="41">
        <f t="shared" si="14"/>
        <v>0</v>
      </c>
      <c r="Q38" s="58"/>
      <c r="R38" s="58"/>
      <c r="S38" s="58"/>
      <c r="T38" s="58"/>
      <c r="U38" s="58"/>
      <c r="V38" s="58"/>
      <c r="W38" s="58"/>
      <c r="X38" s="58"/>
      <c r="Y38" s="58"/>
      <c r="Z38" s="58"/>
      <c r="AA38" s="58"/>
      <c r="AB38" s="58"/>
      <c r="AC38" s="41">
        <f t="shared" si="15"/>
        <v>0</v>
      </c>
      <c r="AD38" s="58"/>
      <c r="AE38" s="58"/>
      <c r="AF38" s="58"/>
      <c r="AG38" s="58"/>
      <c r="AH38" s="58"/>
      <c r="AI38" s="58"/>
      <c r="AJ38" s="58"/>
      <c r="AK38" s="58"/>
      <c r="AL38" s="58"/>
      <c r="AM38" s="58"/>
      <c r="AN38" s="58"/>
      <c r="AO38" s="58"/>
      <c r="AP38" s="41">
        <f t="shared" si="16"/>
        <v>0</v>
      </c>
      <c r="AQ38" s="58"/>
      <c r="AR38" s="58"/>
      <c r="AS38" s="58"/>
      <c r="AT38" s="58"/>
      <c r="AU38" s="58"/>
      <c r="AV38" s="58"/>
      <c r="AW38" s="58"/>
      <c r="AX38" s="58"/>
      <c r="AY38" s="58"/>
      <c r="AZ38" s="58"/>
      <c r="BA38" s="58"/>
      <c r="BB38" s="58"/>
      <c r="BC38" s="41">
        <f t="shared" si="17"/>
        <v>0</v>
      </c>
    </row>
    <row r="39" spans="2:55" ht="13" x14ac:dyDescent="0.3">
      <c r="B39" t="s">
        <v>17</v>
      </c>
      <c r="D39" s="58"/>
      <c r="E39" s="58"/>
      <c r="F39" s="58"/>
      <c r="G39" s="58"/>
      <c r="H39" s="58"/>
      <c r="I39" s="58"/>
      <c r="J39" s="58"/>
      <c r="K39" s="58"/>
      <c r="L39" s="58"/>
      <c r="M39" s="58"/>
      <c r="N39" s="58"/>
      <c r="O39" s="58"/>
      <c r="P39" s="41">
        <f t="shared" si="14"/>
        <v>0</v>
      </c>
      <c r="Q39" s="58"/>
      <c r="R39" s="58"/>
      <c r="S39" s="58"/>
      <c r="T39" s="58"/>
      <c r="U39" s="58"/>
      <c r="V39" s="58"/>
      <c r="W39" s="58"/>
      <c r="X39" s="58"/>
      <c r="Y39" s="58"/>
      <c r="Z39" s="58"/>
      <c r="AA39" s="58"/>
      <c r="AB39" s="58"/>
      <c r="AC39" s="41">
        <f t="shared" si="15"/>
        <v>0</v>
      </c>
      <c r="AD39" s="58"/>
      <c r="AE39" s="58"/>
      <c r="AF39" s="58"/>
      <c r="AG39" s="58"/>
      <c r="AH39" s="58"/>
      <c r="AI39" s="58"/>
      <c r="AJ39" s="58"/>
      <c r="AK39" s="58"/>
      <c r="AL39" s="58"/>
      <c r="AM39" s="58"/>
      <c r="AN39" s="58"/>
      <c r="AO39" s="58"/>
      <c r="AP39" s="41">
        <f t="shared" si="16"/>
        <v>0</v>
      </c>
      <c r="AQ39" s="58"/>
      <c r="AR39" s="58"/>
      <c r="AS39" s="58"/>
      <c r="AT39" s="58"/>
      <c r="AU39" s="58"/>
      <c r="AV39" s="58"/>
      <c r="AW39" s="58"/>
      <c r="AX39" s="58"/>
      <c r="AY39" s="58"/>
      <c r="AZ39" s="58"/>
      <c r="BA39" s="58"/>
      <c r="BB39" s="58"/>
      <c r="BC39" s="41">
        <f t="shared" si="17"/>
        <v>0</v>
      </c>
    </row>
    <row r="40" spans="2:55" ht="13" x14ac:dyDescent="0.3">
      <c r="B40" t="s">
        <v>18</v>
      </c>
      <c r="D40" s="58"/>
      <c r="E40" s="58"/>
      <c r="F40" s="58"/>
      <c r="G40" s="58"/>
      <c r="H40" s="58"/>
      <c r="I40" s="58"/>
      <c r="J40" s="58"/>
      <c r="K40" s="58"/>
      <c r="L40" s="58"/>
      <c r="M40" s="58"/>
      <c r="N40" s="58"/>
      <c r="O40" s="58"/>
      <c r="P40" s="41">
        <f t="shared" si="14"/>
        <v>0</v>
      </c>
      <c r="Q40" s="58"/>
      <c r="R40" s="58"/>
      <c r="S40" s="58"/>
      <c r="T40" s="58"/>
      <c r="U40" s="58"/>
      <c r="V40" s="58"/>
      <c r="W40" s="58"/>
      <c r="X40" s="58"/>
      <c r="Y40" s="58"/>
      <c r="Z40" s="58"/>
      <c r="AA40" s="58"/>
      <c r="AB40" s="58"/>
      <c r="AC40" s="41">
        <f t="shared" si="15"/>
        <v>0</v>
      </c>
      <c r="AD40" s="58"/>
      <c r="AE40" s="58"/>
      <c r="AF40" s="58"/>
      <c r="AG40" s="58"/>
      <c r="AH40" s="58"/>
      <c r="AI40" s="58"/>
      <c r="AJ40" s="58"/>
      <c r="AK40" s="58"/>
      <c r="AL40" s="58"/>
      <c r="AM40" s="58"/>
      <c r="AN40" s="58"/>
      <c r="AO40" s="58"/>
      <c r="AP40" s="41">
        <f t="shared" si="16"/>
        <v>0</v>
      </c>
      <c r="AQ40" s="58"/>
      <c r="AR40" s="58"/>
      <c r="AS40" s="58"/>
      <c r="AT40" s="58"/>
      <c r="AU40" s="58"/>
      <c r="AV40" s="58"/>
      <c r="AW40" s="58"/>
      <c r="AX40" s="58"/>
      <c r="AY40" s="58"/>
      <c r="AZ40" s="58"/>
      <c r="BA40" s="58"/>
      <c r="BB40" s="58"/>
      <c r="BC40" s="41">
        <f t="shared" si="17"/>
        <v>0</v>
      </c>
    </row>
    <row r="41" spans="2:55" x14ac:dyDescent="0.25">
      <c r="B41" t="s">
        <v>19</v>
      </c>
      <c r="D41" s="7"/>
      <c r="E41" s="7"/>
      <c r="F41" s="7"/>
      <c r="G41" s="7"/>
      <c r="H41" s="7"/>
      <c r="I41" s="7"/>
      <c r="J41" s="7"/>
      <c r="K41" s="7"/>
      <c r="L41" s="7"/>
      <c r="M41" s="7"/>
      <c r="N41" s="7"/>
      <c r="O41" s="7"/>
      <c r="P41" s="41"/>
      <c r="Q41" s="7"/>
      <c r="R41" s="7"/>
      <c r="S41" s="7"/>
      <c r="T41" s="7"/>
      <c r="U41" s="7"/>
      <c r="V41" s="7"/>
      <c r="W41" s="7"/>
      <c r="X41" s="7"/>
      <c r="Y41" s="7"/>
      <c r="Z41" s="7"/>
      <c r="AA41" s="7"/>
      <c r="AB41" s="7"/>
      <c r="AC41" s="41"/>
      <c r="AD41" s="7"/>
      <c r="AE41" s="7"/>
      <c r="AF41" s="7"/>
      <c r="AG41" s="7"/>
      <c r="AH41" s="7"/>
      <c r="AI41" s="7"/>
      <c r="AJ41" s="7"/>
      <c r="AK41" s="7"/>
      <c r="AL41" s="7"/>
      <c r="AM41" s="7"/>
      <c r="AN41" s="7"/>
      <c r="AO41" s="7"/>
      <c r="AP41" s="41"/>
      <c r="AQ41" s="7"/>
      <c r="AR41" s="7"/>
      <c r="AS41" s="7"/>
      <c r="AT41" s="7"/>
      <c r="AU41" s="7"/>
      <c r="AV41" s="7"/>
      <c r="AW41" s="7"/>
      <c r="AX41" s="7"/>
      <c r="AY41" s="7"/>
      <c r="AZ41" s="7"/>
      <c r="BA41" s="7"/>
      <c r="BB41" s="7"/>
      <c r="BC41" s="41"/>
    </row>
    <row r="42" spans="2:55" ht="13" x14ac:dyDescent="0.3">
      <c r="C42" t="s">
        <v>175</v>
      </c>
      <c r="D42" s="58"/>
      <c r="E42" s="58"/>
      <c r="F42" s="58"/>
      <c r="G42" s="58"/>
      <c r="H42" s="58"/>
      <c r="I42" s="58"/>
      <c r="J42" s="58"/>
      <c r="K42" s="58"/>
      <c r="L42" s="58"/>
      <c r="M42" s="58"/>
      <c r="N42" s="58"/>
      <c r="O42" s="58"/>
      <c r="P42" s="41">
        <f>SUM(D42:O42)</f>
        <v>0</v>
      </c>
      <c r="Q42" s="58"/>
      <c r="R42" s="58"/>
      <c r="S42" s="58"/>
      <c r="T42" s="58"/>
      <c r="U42" s="58"/>
      <c r="V42" s="58"/>
      <c r="W42" s="58"/>
      <c r="X42" s="58"/>
      <c r="Y42" s="58"/>
      <c r="Z42" s="58"/>
      <c r="AA42" s="58"/>
      <c r="AB42" s="58"/>
      <c r="AC42" s="41">
        <f>SUM(Q42:AB42)</f>
        <v>0</v>
      </c>
      <c r="AD42" s="58"/>
      <c r="AE42" s="58"/>
      <c r="AF42" s="58"/>
      <c r="AG42" s="58"/>
      <c r="AH42" s="58"/>
      <c r="AI42" s="58"/>
      <c r="AJ42" s="58"/>
      <c r="AK42" s="58"/>
      <c r="AL42" s="58"/>
      <c r="AM42" s="58"/>
      <c r="AN42" s="58"/>
      <c r="AO42" s="58"/>
      <c r="AP42" s="41">
        <f>SUM(AD42:AO42)</f>
        <v>0</v>
      </c>
      <c r="AQ42" s="58"/>
      <c r="AR42" s="58"/>
      <c r="AS42" s="58"/>
      <c r="AT42" s="58"/>
      <c r="AU42" s="58"/>
      <c r="AV42" s="58"/>
      <c r="AW42" s="58"/>
      <c r="AX42" s="58"/>
      <c r="AY42" s="58"/>
      <c r="AZ42" s="58"/>
      <c r="BA42" s="58"/>
      <c r="BB42" s="58"/>
      <c r="BC42" s="41">
        <f>SUM(AQ42:BB42)</f>
        <v>0</v>
      </c>
    </row>
    <row r="43" spans="2:55" ht="13" x14ac:dyDescent="0.3">
      <c r="C43" t="s">
        <v>176</v>
      </c>
      <c r="D43" s="58"/>
      <c r="E43" s="58"/>
      <c r="F43" s="58"/>
      <c r="G43" s="58"/>
      <c r="H43" s="58"/>
      <c r="I43" s="58"/>
      <c r="J43" s="58"/>
      <c r="K43" s="58"/>
      <c r="L43" s="58"/>
      <c r="M43" s="58"/>
      <c r="N43" s="58"/>
      <c r="O43" s="58"/>
      <c r="P43" s="41">
        <f>SUM(D43:O43)</f>
        <v>0</v>
      </c>
      <c r="Q43" s="58"/>
      <c r="R43" s="58"/>
      <c r="S43" s="58"/>
      <c r="T43" s="58"/>
      <c r="U43" s="58"/>
      <c r="V43" s="58"/>
      <c r="W43" s="58"/>
      <c r="X43" s="58"/>
      <c r="Y43" s="58"/>
      <c r="Z43" s="58"/>
      <c r="AA43" s="58"/>
      <c r="AB43" s="58"/>
      <c r="AC43" s="41">
        <f>SUM(Q43:AB43)</f>
        <v>0</v>
      </c>
      <c r="AD43" s="58"/>
      <c r="AE43" s="58"/>
      <c r="AF43" s="58"/>
      <c r="AG43" s="58"/>
      <c r="AH43" s="58"/>
      <c r="AI43" s="58"/>
      <c r="AJ43" s="58"/>
      <c r="AK43" s="58"/>
      <c r="AL43" s="58"/>
      <c r="AM43" s="58"/>
      <c r="AN43" s="58"/>
      <c r="AO43" s="58"/>
      <c r="AP43" s="41">
        <f>SUM(AD43:AO43)</f>
        <v>0</v>
      </c>
      <c r="AQ43" s="58"/>
      <c r="AR43" s="58"/>
      <c r="AS43" s="58"/>
      <c r="AT43" s="58"/>
      <c r="AU43" s="58"/>
      <c r="AV43" s="58"/>
      <c r="AW43" s="58"/>
      <c r="AX43" s="58"/>
      <c r="AY43" s="58"/>
      <c r="AZ43" s="58"/>
      <c r="BA43" s="58"/>
      <c r="BB43" s="58"/>
      <c r="BC43" s="41">
        <f>SUM(AQ43:BB43)</f>
        <v>0</v>
      </c>
    </row>
    <row r="44" spans="2:55" ht="13" x14ac:dyDescent="0.3">
      <c r="C44" t="s">
        <v>177</v>
      </c>
      <c r="D44" s="58"/>
      <c r="E44" s="58"/>
      <c r="F44" s="58"/>
      <c r="G44" s="58"/>
      <c r="H44" s="58"/>
      <c r="I44" s="58"/>
      <c r="J44" s="58"/>
      <c r="K44" s="58"/>
      <c r="L44" s="58"/>
      <c r="M44" s="58"/>
      <c r="N44" s="58"/>
      <c r="O44" s="58"/>
      <c r="P44" s="41">
        <f>SUM(D44:O44)</f>
        <v>0</v>
      </c>
      <c r="Q44" s="58"/>
      <c r="R44" s="58"/>
      <c r="S44" s="58"/>
      <c r="T44" s="58"/>
      <c r="U44" s="58"/>
      <c r="V44" s="58"/>
      <c r="W44" s="58"/>
      <c r="X44" s="58"/>
      <c r="Y44" s="58"/>
      <c r="Z44" s="58"/>
      <c r="AA44" s="58"/>
      <c r="AB44" s="58"/>
      <c r="AC44" s="41">
        <f>SUM(Q44:AB44)</f>
        <v>0</v>
      </c>
      <c r="AD44" s="58"/>
      <c r="AE44" s="58"/>
      <c r="AF44" s="58"/>
      <c r="AG44" s="58"/>
      <c r="AH44" s="58"/>
      <c r="AI44" s="58"/>
      <c r="AJ44" s="58"/>
      <c r="AK44" s="58"/>
      <c r="AL44" s="58"/>
      <c r="AM44" s="58"/>
      <c r="AN44" s="58"/>
      <c r="AO44" s="58"/>
      <c r="AP44" s="41">
        <f>SUM(AD44:AO44)</f>
        <v>0</v>
      </c>
      <c r="AQ44" s="58"/>
      <c r="AR44" s="58"/>
      <c r="AS44" s="58"/>
      <c r="AT44" s="58"/>
      <c r="AU44" s="58"/>
      <c r="AV44" s="58"/>
      <c r="AW44" s="58"/>
      <c r="AX44" s="58"/>
      <c r="AY44" s="58"/>
      <c r="AZ44" s="58"/>
      <c r="BA44" s="58"/>
      <c r="BB44" s="58"/>
      <c r="BC44" s="41">
        <f>SUM(AQ44:BB44)</f>
        <v>0</v>
      </c>
    </row>
    <row r="45" spans="2:55" ht="13" x14ac:dyDescent="0.3">
      <c r="B45" t="s">
        <v>20</v>
      </c>
      <c r="D45" s="58"/>
      <c r="E45" s="58"/>
      <c r="F45" s="58"/>
      <c r="G45" s="58"/>
      <c r="H45" s="58"/>
      <c r="I45" s="58"/>
      <c r="J45" s="58"/>
      <c r="K45" s="58"/>
      <c r="L45" s="58"/>
      <c r="M45" s="58"/>
      <c r="N45" s="58"/>
      <c r="O45" s="58"/>
      <c r="P45" s="41">
        <f>SUM(D45:O45)</f>
        <v>0</v>
      </c>
      <c r="Q45" s="58"/>
      <c r="R45" s="58"/>
      <c r="S45" s="58"/>
      <c r="T45" s="58"/>
      <c r="U45" s="58"/>
      <c r="V45" s="58"/>
      <c r="W45" s="58"/>
      <c r="X45" s="58"/>
      <c r="Y45" s="58"/>
      <c r="Z45" s="58"/>
      <c r="AA45" s="58"/>
      <c r="AB45" s="58"/>
      <c r="AC45" s="41">
        <f>SUM(Q45:AB45)</f>
        <v>0</v>
      </c>
      <c r="AD45" s="58"/>
      <c r="AE45" s="58"/>
      <c r="AF45" s="58"/>
      <c r="AG45" s="58"/>
      <c r="AH45" s="58"/>
      <c r="AI45" s="58"/>
      <c r="AJ45" s="58"/>
      <c r="AK45" s="58"/>
      <c r="AL45" s="58"/>
      <c r="AM45" s="58"/>
      <c r="AN45" s="58"/>
      <c r="AO45" s="58"/>
      <c r="AP45" s="41">
        <f>SUM(AD45:AO45)</f>
        <v>0</v>
      </c>
      <c r="AQ45" s="58"/>
      <c r="AR45" s="58"/>
      <c r="AS45" s="58"/>
      <c r="AT45" s="58"/>
      <c r="AU45" s="58"/>
      <c r="AV45" s="58"/>
      <c r="AW45" s="58"/>
      <c r="AX45" s="58"/>
      <c r="AY45" s="58"/>
      <c r="AZ45" s="58"/>
      <c r="BA45" s="58"/>
      <c r="BB45" s="58"/>
      <c r="BC45" s="41">
        <f>SUM(AQ45:BB45)</f>
        <v>0</v>
      </c>
    </row>
    <row r="46" spans="2:55" ht="13" x14ac:dyDescent="0.3">
      <c r="B46" t="s">
        <v>21</v>
      </c>
      <c r="D46" s="58"/>
      <c r="E46" s="58"/>
      <c r="F46" s="58"/>
      <c r="G46" s="58"/>
      <c r="H46" s="58"/>
      <c r="I46" s="58"/>
      <c r="J46" s="58"/>
      <c r="K46" s="58"/>
      <c r="L46" s="58"/>
      <c r="M46" s="58"/>
      <c r="N46" s="58"/>
      <c r="O46" s="58"/>
      <c r="P46" s="41">
        <f>SUM(D46:O46)</f>
        <v>0</v>
      </c>
      <c r="Q46" s="58"/>
      <c r="R46" s="58"/>
      <c r="S46" s="58"/>
      <c r="T46" s="58"/>
      <c r="U46" s="58"/>
      <c r="V46" s="58"/>
      <c r="W46" s="58"/>
      <c r="X46" s="58"/>
      <c r="Y46" s="58"/>
      <c r="Z46" s="58"/>
      <c r="AA46" s="58"/>
      <c r="AB46" s="58"/>
      <c r="AC46" s="41">
        <f>SUM(Q46:AB46)</f>
        <v>0</v>
      </c>
      <c r="AD46" s="58"/>
      <c r="AE46" s="58"/>
      <c r="AF46" s="58"/>
      <c r="AG46" s="58"/>
      <c r="AH46" s="58"/>
      <c r="AI46" s="58"/>
      <c r="AJ46" s="58"/>
      <c r="AK46" s="58"/>
      <c r="AL46" s="58"/>
      <c r="AM46" s="58"/>
      <c r="AN46" s="58"/>
      <c r="AO46" s="58"/>
      <c r="AP46" s="41">
        <f>SUM(AD46:AO46)</f>
        <v>0</v>
      </c>
      <c r="AQ46" s="58"/>
      <c r="AR46" s="58"/>
      <c r="AS46" s="58"/>
      <c r="AT46" s="58"/>
      <c r="AU46" s="58"/>
      <c r="AV46" s="58"/>
      <c r="AW46" s="58"/>
      <c r="AX46" s="58"/>
      <c r="AY46" s="58"/>
      <c r="AZ46" s="58"/>
      <c r="BA46" s="58"/>
      <c r="BB46" s="58"/>
      <c r="BC46" s="41">
        <f>SUM(AQ46:BB46)</f>
        <v>0</v>
      </c>
    </row>
    <row r="47" spans="2:55" ht="13" x14ac:dyDescent="0.3">
      <c r="B47" s="237" t="s">
        <v>230</v>
      </c>
      <c r="C47" s="237"/>
      <c r="D47" s="58"/>
      <c r="E47" s="58"/>
      <c r="F47" s="58"/>
      <c r="G47" s="58"/>
      <c r="H47" s="58"/>
      <c r="I47" s="58"/>
      <c r="J47" s="58"/>
      <c r="K47" s="58"/>
      <c r="L47" s="58"/>
      <c r="M47" s="58"/>
      <c r="N47" s="58"/>
      <c r="O47" s="58"/>
      <c r="P47" s="41">
        <f t="shared" ref="P47:P52" si="18">SUM(D47:O47)</f>
        <v>0</v>
      </c>
      <c r="Q47" s="58"/>
      <c r="R47" s="58"/>
      <c r="S47" s="58"/>
      <c r="T47" s="58"/>
      <c r="U47" s="58"/>
      <c r="V47" s="58"/>
      <c r="W47" s="58"/>
      <c r="X47" s="58"/>
      <c r="Y47" s="58"/>
      <c r="Z47" s="58"/>
      <c r="AA47" s="58"/>
      <c r="AB47" s="58"/>
      <c r="AC47" s="41">
        <f t="shared" ref="AC47:AC52" si="19">SUM(Q47:AB47)</f>
        <v>0</v>
      </c>
      <c r="AD47" s="58"/>
      <c r="AE47" s="58"/>
      <c r="AF47" s="58"/>
      <c r="AG47" s="58"/>
      <c r="AH47" s="58"/>
      <c r="AI47" s="58"/>
      <c r="AJ47" s="58"/>
      <c r="AK47" s="58"/>
      <c r="AL47" s="58"/>
      <c r="AM47" s="58"/>
      <c r="AN47" s="58"/>
      <c r="AO47" s="58"/>
      <c r="AP47" s="41">
        <f t="shared" ref="AP47:AP52" si="20">SUM(AD47:AO47)</f>
        <v>0</v>
      </c>
      <c r="AQ47" s="58"/>
      <c r="AR47" s="58"/>
      <c r="AS47" s="58"/>
      <c r="AT47" s="58"/>
      <c r="AU47" s="58"/>
      <c r="AV47" s="58"/>
      <c r="AW47" s="58"/>
      <c r="AX47" s="58"/>
      <c r="AY47" s="58"/>
      <c r="AZ47" s="58"/>
      <c r="BA47" s="58"/>
      <c r="BB47" s="58"/>
      <c r="BC47" s="41">
        <f t="shared" ref="BC47:BC52" si="21">SUM(AQ47:BB47)</f>
        <v>0</v>
      </c>
    </row>
    <row r="48" spans="2:55" ht="13" x14ac:dyDescent="0.3">
      <c r="B48" s="237" t="s">
        <v>26</v>
      </c>
      <c r="C48" s="237"/>
      <c r="D48" s="58"/>
      <c r="E48" s="58"/>
      <c r="F48" s="58"/>
      <c r="G48" s="58"/>
      <c r="H48" s="58"/>
      <c r="I48" s="58"/>
      <c r="J48" s="58"/>
      <c r="K48" s="58"/>
      <c r="L48" s="58"/>
      <c r="M48" s="58"/>
      <c r="N48" s="58"/>
      <c r="O48" s="58"/>
      <c r="P48" s="41">
        <f t="shared" si="18"/>
        <v>0</v>
      </c>
      <c r="Q48" s="58"/>
      <c r="R48" s="58"/>
      <c r="S48" s="58"/>
      <c r="T48" s="58"/>
      <c r="U48" s="58"/>
      <c r="V48" s="58"/>
      <c r="W48" s="58"/>
      <c r="X48" s="58"/>
      <c r="Y48" s="58"/>
      <c r="Z48" s="58"/>
      <c r="AA48" s="58"/>
      <c r="AB48" s="58"/>
      <c r="AC48" s="41">
        <f t="shared" si="19"/>
        <v>0</v>
      </c>
      <c r="AD48" s="58"/>
      <c r="AE48" s="58"/>
      <c r="AF48" s="58"/>
      <c r="AG48" s="58"/>
      <c r="AH48" s="58"/>
      <c r="AI48" s="58"/>
      <c r="AJ48" s="58"/>
      <c r="AK48" s="58"/>
      <c r="AL48" s="58"/>
      <c r="AM48" s="58"/>
      <c r="AN48" s="58"/>
      <c r="AO48" s="58"/>
      <c r="AP48" s="41">
        <f t="shared" si="20"/>
        <v>0</v>
      </c>
      <c r="AQ48" s="58"/>
      <c r="AR48" s="58"/>
      <c r="AS48" s="58"/>
      <c r="AT48" s="58"/>
      <c r="AU48" s="58"/>
      <c r="AV48" s="58"/>
      <c r="AW48" s="58"/>
      <c r="AX48" s="58"/>
      <c r="AY48" s="58"/>
      <c r="AZ48" s="58"/>
      <c r="BA48" s="58"/>
      <c r="BB48" s="58"/>
      <c r="BC48" s="41">
        <f t="shared" si="21"/>
        <v>0</v>
      </c>
    </row>
    <row r="49" spans="1:55" ht="13" x14ac:dyDescent="0.3">
      <c r="B49" s="237" t="s">
        <v>26</v>
      </c>
      <c r="C49" s="237"/>
      <c r="D49" s="58"/>
      <c r="E49" s="58"/>
      <c r="F49" s="58"/>
      <c r="G49" s="58"/>
      <c r="H49" s="58"/>
      <c r="I49" s="58"/>
      <c r="J49" s="58"/>
      <c r="K49" s="58"/>
      <c r="L49" s="58"/>
      <c r="M49" s="58"/>
      <c r="N49" s="58"/>
      <c r="O49" s="58"/>
      <c r="P49" s="41"/>
      <c r="Q49" s="58"/>
      <c r="R49" s="58"/>
      <c r="S49" s="58"/>
      <c r="T49" s="58"/>
      <c r="U49" s="58"/>
      <c r="V49" s="58"/>
      <c r="W49" s="58"/>
      <c r="X49" s="58"/>
      <c r="Y49" s="58"/>
      <c r="Z49" s="58"/>
      <c r="AA49" s="58"/>
      <c r="AB49" s="58"/>
      <c r="AC49" s="41"/>
      <c r="AD49" s="58"/>
      <c r="AE49" s="58"/>
      <c r="AF49" s="58"/>
      <c r="AG49" s="58"/>
      <c r="AH49" s="58"/>
      <c r="AI49" s="58"/>
      <c r="AJ49" s="58"/>
      <c r="AK49" s="58"/>
      <c r="AL49" s="58"/>
      <c r="AM49" s="58"/>
      <c r="AN49" s="58"/>
      <c r="AO49" s="58"/>
      <c r="AP49" s="41"/>
      <c r="AQ49" s="58"/>
      <c r="AR49" s="58"/>
      <c r="AS49" s="58"/>
      <c r="AT49" s="58"/>
      <c r="AU49" s="58"/>
      <c r="AV49" s="58"/>
      <c r="AW49" s="58"/>
      <c r="AX49" s="58"/>
      <c r="AY49" s="58"/>
      <c r="AZ49" s="58"/>
      <c r="BA49" s="58"/>
      <c r="BB49" s="58"/>
      <c r="BC49" s="41"/>
    </row>
    <row r="50" spans="1:55" ht="13" x14ac:dyDescent="0.3">
      <c r="B50" s="237" t="s">
        <v>26</v>
      </c>
      <c r="C50" s="237"/>
      <c r="D50" s="58"/>
      <c r="E50" s="58"/>
      <c r="F50" s="58"/>
      <c r="G50" s="58"/>
      <c r="H50" s="58"/>
      <c r="I50" s="58"/>
      <c r="J50" s="58"/>
      <c r="K50" s="58"/>
      <c r="L50" s="58"/>
      <c r="M50" s="58"/>
      <c r="N50" s="58"/>
      <c r="O50" s="58"/>
      <c r="P50" s="41"/>
      <c r="Q50" s="58"/>
      <c r="R50" s="58"/>
      <c r="S50" s="58"/>
      <c r="T50" s="58"/>
      <c r="U50" s="58"/>
      <c r="V50" s="58"/>
      <c r="W50" s="58"/>
      <c r="X50" s="58"/>
      <c r="Y50" s="58"/>
      <c r="Z50" s="58"/>
      <c r="AA50" s="58"/>
      <c r="AB50" s="58"/>
      <c r="AC50" s="41"/>
      <c r="AD50" s="58"/>
      <c r="AE50" s="58"/>
      <c r="AF50" s="58"/>
      <c r="AG50" s="58"/>
      <c r="AH50" s="58"/>
      <c r="AI50" s="58"/>
      <c r="AJ50" s="58"/>
      <c r="AK50" s="58"/>
      <c r="AL50" s="58"/>
      <c r="AM50" s="58"/>
      <c r="AN50" s="58"/>
      <c r="AO50" s="58"/>
      <c r="AP50" s="41"/>
      <c r="AQ50" s="58"/>
      <c r="AR50" s="58"/>
      <c r="AS50" s="58"/>
      <c r="AT50" s="58"/>
      <c r="AU50" s="58"/>
      <c r="AV50" s="58"/>
      <c r="AW50" s="58"/>
      <c r="AX50" s="58"/>
      <c r="AY50" s="58"/>
      <c r="AZ50" s="58"/>
      <c r="BA50" s="58"/>
      <c r="BB50" s="58"/>
      <c r="BC50" s="41"/>
    </row>
    <row r="51" spans="1:55" ht="13" x14ac:dyDescent="0.3">
      <c r="B51" s="237" t="s">
        <v>26</v>
      </c>
      <c r="C51" s="237"/>
      <c r="D51" s="58"/>
      <c r="E51" s="58"/>
      <c r="F51" s="58"/>
      <c r="G51" s="58"/>
      <c r="H51" s="58"/>
      <c r="I51" s="58"/>
      <c r="J51" s="58"/>
      <c r="K51" s="58"/>
      <c r="L51" s="58"/>
      <c r="M51" s="58"/>
      <c r="N51" s="58"/>
      <c r="O51" s="58"/>
      <c r="P51" s="41"/>
      <c r="Q51" s="58"/>
      <c r="R51" s="58"/>
      <c r="S51" s="58"/>
      <c r="T51" s="58"/>
      <c r="U51" s="58"/>
      <c r="V51" s="58"/>
      <c r="W51" s="58"/>
      <c r="X51" s="58"/>
      <c r="Y51" s="58"/>
      <c r="Z51" s="58"/>
      <c r="AA51" s="58"/>
      <c r="AB51" s="58"/>
      <c r="AC51" s="41"/>
      <c r="AD51" s="58"/>
      <c r="AE51" s="58"/>
      <c r="AF51" s="58"/>
      <c r="AG51" s="58"/>
      <c r="AH51" s="58"/>
      <c r="AI51" s="58"/>
      <c r="AJ51" s="58"/>
      <c r="AK51" s="58"/>
      <c r="AL51" s="58"/>
      <c r="AM51" s="58"/>
      <c r="AN51" s="58"/>
      <c r="AO51" s="58"/>
      <c r="AP51" s="41"/>
      <c r="AQ51" s="58"/>
      <c r="AR51" s="58"/>
      <c r="AS51" s="58"/>
      <c r="AT51" s="58"/>
      <c r="AU51" s="58"/>
      <c r="AV51" s="58"/>
      <c r="AW51" s="58"/>
      <c r="AX51" s="58"/>
      <c r="AY51" s="58"/>
      <c r="AZ51" s="58"/>
      <c r="BA51" s="58"/>
      <c r="BB51" s="58"/>
      <c r="BC51" s="41"/>
    </row>
    <row r="52" spans="1:55" ht="13" x14ac:dyDescent="0.3">
      <c r="B52" s="237" t="s">
        <v>26</v>
      </c>
      <c r="C52" s="237"/>
      <c r="D52" s="58"/>
      <c r="E52" s="58"/>
      <c r="F52" s="58"/>
      <c r="G52" s="58"/>
      <c r="H52" s="58"/>
      <c r="I52" s="58"/>
      <c r="J52" s="58"/>
      <c r="K52" s="58"/>
      <c r="L52" s="58"/>
      <c r="M52" s="58"/>
      <c r="N52" s="58"/>
      <c r="O52" s="58"/>
      <c r="P52" s="41">
        <f t="shared" si="18"/>
        <v>0</v>
      </c>
      <c r="Q52" s="58"/>
      <c r="R52" s="58"/>
      <c r="S52" s="58"/>
      <c r="T52" s="58"/>
      <c r="U52" s="58"/>
      <c r="V52" s="58"/>
      <c r="W52" s="58"/>
      <c r="X52" s="58"/>
      <c r="Y52" s="58"/>
      <c r="Z52" s="58"/>
      <c r="AA52" s="58"/>
      <c r="AB52" s="58"/>
      <c r="AC52" s="41">
        <f t="shared" si="19"/>
        <v>0</v>
      </c>
      <c r="AD52" s="58"/>
      <c r="AE52" s="58"/>
      <c r="AF52" s="58"/>
      <c r="AG52" s="58"/>
      <c r="AH52" s="58"/>
      <c r="AI52" s="58"/>
      <c r="AJ52" s="58"/>
      <c r="AK52" s="58"/>
      <c r="AL52" s="58"/>
      <c r="AM52" s="58"/>
      <c r="AN52" s="58"/>
      <c r="AO52" s="58"/>
      <c r="AP52" s="41">
        <f t="shared" si="20"/>
        <v>0</v>
      </c>
      <c r="AQ52" s="58"/>
      <c r="AR52" s="58"/>
      <c r="AS52" s="58"/>
      <c r="AT52" s="58"/>
      <c r="AU52" s="58"/>
      <c r="AV52" s="58"/>
      <c r="AW52" s="58"/>
      <c r="AX52" s="58"/>
      <c r="AY52" s="58"/>
      <c r="AZ52" s="58"/>
      <c r="BA52" s="58"/>
      <c r="BB52" s="58"/>
      <c r="BC52" s="41">
        <f t="shared" si="21"/>
        <v>0</v>
      </c>
    </row>
    <row r="53" spans="1:55" x14ac:dyDescent="0.25">
      <c r="A53" s="47" t="s">
        <v>22</v>
      </c>
      <c r="B53" s="47"/>
      <c r="C53" s="47"/>
      <c r="D53" s="39">
        <f>SUM(D14:D52)</f>
        <v>0</v>
      </c>
      <c r="E53" s="39">
        <f t="shared" ref="E53:O53" si="22">SUM(E14:E52)</f>
        <v>0</v>
      </c>
      <c r="F53" s="39">
        <f t="shared" si="22"/>
        <v>0</v>
      </c>
      <c r="G53" s="39">
        <f t="shared" si="22"/>
        <v>0</v>
      </c>
      <c r="H53" s="39">
        <f t="shared" si="22"/>
        <v>0</v>
      </c>
      <c r="I53" s="39">
        <f t="shared" si="22"/>
        <v>0</v>
      </c>
      <c r="J53" s="39">
        <f t="shared" si="22"/>
        <v>0</v>
      </c>
      <c r="K53" s="39">
        <f t="shared" si="22"/>
        <v>0</v>
      </c>
      <c r="L53" s="39">
        <f t="shared" si="22"/>
        <v>0</v>
      </c>
      <c r="M53" s="39">
        <f t="shared" si="22"/>
        <v>0</v>
      </c>
      <c r="N53" s="39">
        <f t="shared" si="22"/>
        <v>0</v>
      </c>
      <c r="O53" s="39">
        <f t="shared" si="22"/>
        <v>0</v>
      </c>
      <c r="P53" s="39">
        <f t="shared" ref="P53" si="23">SUM(P14:P52)</f>
        <v>0</v>
      </c>
      <c r="Q53" s="39">
        <f t="shared" ref="Q53" si="24">SUM(Q14:Q52)</f>
        <v>0</v>
      </c>
      <c r="R53" s="39">
        <f t="shared" ref="R53" si="25">SUM(R14:R52)</f>
        <v>0</v>
      </c>
      <c r="S53" s="39">
        <f t="shared" ref="S53" si="26">SUM(S14:S52)</f>
        <v>0</v>
      </c>
      <c r="T53" s="39">
        <f t="shared" ref="T53" si="27">SUM(T14:T52)</f>
        <v>0</v>
      </c>
      <c r="U53" s="39">
        <f t="shared" ref="U53" si="28">SUM(U14:U52)</f>
        <v>0</v>
      </c>
      <c r="V53" s="39">
        <f t="shared" ref="V53" si="29">SUM(V14:V52)</f>
        <v>0</v>
      </c>
      <c r="W53" s="39">
        <f t="shared" ref="W53" si="30">SUM(W14:W52)</f>
        <v>0</v>
      </c>
      <c r="X53" s="39">
        <f t="shared" ref="X53" si="31">SUM(X14:X52)</f>
        <v>0</v>
      </c>
      <c r="Y53" s="39">
        <f t="shared" ref="Y53" si="32">SUM(Y14:Y52)</f>
        <v>0</v>
      </c>
      <c r="Z53" s="39">
        <f t="shared" ref="Z53" si="33">SUM(Z14:Z52)</f>
        <v>0</v>
      </c>
      <c r="AA53" s="39">
        <f t="shared" ref="AA53" si="34">SUM(AA14:AA52)</f>
        <v>0</v>
      </c>
      <c r="AB53" s="39">
        <f t="shared" ref="AB53" si="35">SUM(AB14:AB52)</f>
        <v>0</v>
      </c>
      <c r="AC53" s="39">
        <f t="shared" ref="AC53" si="36">SUM(AC14:AC52)</f>
        <v>0</v>
      </c>
      <c r="AD53" s="39">
        <f t="shared" ref="AD53" si="37">SUM(AD14:AD52)</f>
        <v>0</v>
      </c>
      <c r="AE53" s="39">
        <f t="shared" ref="AE53" si="38">SUM(AE14:AE52)</f>
        <v>0</v>
      </c>
      <c r="AF53" s="39">
        <f t="shared" ref="AF53" si="39">SUM(AF14:AF52)</f>
        <v>0</v>
      </c>
      <c r="AG53" s="39">
        <f t="shared" ref="AG53" si="40">SUM(AG14:AG52)</f>
        <v>0</v>
      </c>
      <c r="AH53" s="39">
        <f t="shared" ref="AH53" si="41">SUM(AH14:AH52)</f>
        <v>0</v>
      </c>
      <c r="AI53" s="39">
        <f t="shared" ref="AI53" si="42">SUM(AI14:AI52)</f>
        <v>0</v>
      </c>
      <c r="AJ53" s="39">
        <f t="shared" ref="AJ53" si="43">SUM(AJ14:AJ52)</f>
        <v>0</v>
      </c>
      <c r="AK53" s="39">
        <f t="shared" ref="AK53" si="44">SUM(AK14:AK52)</f>
        <v>0</v>
      </c>
      <c r="AL53" s="39">
        <f t="shared" ref="AL53" si="45">SUM(AL14:AL52)</f>
        <v>0</v>
      </c>
      <c r="AM53" s="39">
        <f t="shared" ref="AM53" si="46">SUM(AM14:AM52)</f>
        <v>0</v>
      </c>
      <c r="AN53" s="39">
        <f t="shared" ref="AN53" si="47">SUM(AN14:AN52)</f>
        <v>0</v>
      </c>
      <c r="AO53" s="39">
        <f t="shared" ref="AO53" si="48">SUM(AO14:AO52)</f>
        <v>0</v>
      </c>
      <c r="AP53" s="39">
        <f t="shared" ref="AP53" si="49">SUM(AP14:AP52)</f>
        <v>0</v>
      </c>
      <c r="AQ53" s="39">
        <f t="shared" ref="AQ53" si="50">SUM(AQ14:AQ52)</f>
        <v>0</v>
      </c>
      <c r="AR53" s="39">
        <f t="shared" ref="AR53" si="51">SUM(AR14:AR52)</f>
        <v>0</v>
      </c>
      <c r="AS53" s="39">
        <f t="shared" ref="AS53" si="52">SUM(AS14:AS52)</f>
        <v>0</v>
      </c>
      <c r="AT53" s="39">
        <f t="shared" ref="AT53" si="53">SUM(AT14:AT52)</f>
        <v>0</v>
      </c>
      <c r="AU53" s="39">
        <f t="shared" ref="AU53" si="54">SUM(AU14:AU52)</f>
        <v>0</v>
      </c>
      <c r="AV53" s="39">
        <f t="shared" ref="AV53" si="55">SUM(AV14:AV52)</f>
        <v>0</v>
      </c>
      <c r="AW53" s="39">
        <f t="shared" ref="AW53" si="56">SUM(AW14:AW52)</f>
        <v>0</v>
      </c>
      <c r="AX53" s="39">
        <f t="shared" ref="AX53" si="57">SUM(AX14:AX52)</f>
        <v>0</v>
      </c>
      <c r="AY53" s="39">
        <f t="shared" ref="AY53" si="58">SUM(AY14:AY52)</f>
        <v>0</v>
      </c>
      <c r="AZ53" s="39">
        <f t="shared" ref="AZ53" si="59">SUM(AZ14:AZ52)</f>
        <v>0</v>
      </c>
      <c r="BA53" s="39">
        <f t="shared" ref="BA53" si="60">SUM(BA14:BA52)</f>
        <v>0</v>
      </c>
      <c r="BB53" s="39">
        <f t="shared" ref="BB53" si="61">SUM(BB14:BB52)</f>
        <v>0</v>
      </c>
      <c r="BC53" s="39">
        <f t="shared" ref="BC53" si="62">SUM(BC14:BC52)</f>
        <v>0</v>
      </c>
    </row>
    <row r="54" spans="1:55" x14ac:dyDescent="0.25">
      <c r="A54" s="47" t="s">
        <v>23</v>
      </c>
      <c r="B54" s="47"/>
      <c r="C54" s="47"/>
      <c r="D54" s="41">
        <f t="shared" ref="D54:AI54" si="63">+D13-D53</f>
        <v>0</v>
      </c>
      <c r="E54" s="41">
        <f t="shared" si="63"/>
        <v>0</v>
      </c>
      <c r="F54" s="41">
        <f t="shared" si="63"/>
        <v>0</v>
      </c>
      <c r="G54" s="41">
        <f t="shared" si="63"/>
        <v>0</v>
      </c>
      <c r="H54" s="41">
        <f t="shared" si="63"/>
        <v>0</v>
      </c>
      <c r="I54" s="41">
        <f t="shared" si="63"/>
        <v>0</v>
      </c>
      <c r="J54" s="41">
        <f t="shared" si="63"/>
        <v>0</v>
      </c>
      <c r="K54" s="41">
        <f t="shared" si="63"/>
        <v>0</v>
      </c>
      <c r="L54" s="41">
        <f t="shared" si="63"/>
        <v>0</v>
      </c>
      <c r="M54" s="41">
        <f t="shared" si="63"/>
        <v>0</v>
      </c>
      <c r="N54" s="41">
        <f t="shared" si="63"/>
        <v>0</v>
      </c>
      <c r="O54" s="41">
        <f t="shared" si="63"/>
        <v>0</v>
      </c>
      <c r="P54" s="41">
        <f t="shared" si="63"/>
        <v>0</v>
      </c>
      <c r="Q54" s="41">
        <f t="shared" si="63"/>
        <v>0</v>
      </c>
      <c r="R54" s="41">
        <f t="shared" si="63"/>
        <v>0</v>
      </c>
      <c r="S54" s="41">
        <f t="shared" si="63"/>
        <v>0</v>
      </c>
      <c r="T54" s="41">
        <f t="shared" si="63"/>
        <v>0</v>
      </c>
      <c r="U54" s="41">
        <f t="shared" si="63"/>
        <v>0</v>
      </c>
      <c r="V54" s="41">
        <f t="shared" si="63"/>
        <v>0</v>
      </c>
      <c r="W54" s="41">
        <f t="shared" si="63"/>
        <v>0</v>
      </c>
      <c r="X54" s="41">
        <f t="shared" si="63"/>
        <v>0</v>
      </c>
      <c r="Y54" s="41">
        <f t="shared" si="63"/>
        <v>0</v>
      </c>
      <c r="Z54" s="41">
        <f t="shared" si="63"/>
        <v>0</v>
      </c>
      <c r="AA54" s="41">
        <f t="shared" si="63"/>
        <v>0</v>
      </c>
      <c r="AB54" s="41">
        <f t="shared" si="63"/>
        <v>0</v>
      </c>
      <c r="AC54" s="41">
        <f t="shared" si="63"/>
        <v>0</v>
      </c>
      <c r="AD54" s="41">
        <f t="shared" si="63"/>
        <v>0</v>
      </c>
      <c r="AE54" s="41">
        <f t="shared" si="63"/>
        <v>0</v>
      </c>
      <c r="AF54" s="41">
        <f t="shared" si="63"/>
        <v>0</v>
      </c>
      <c r="AG54" s="41">
        <f t="shared" si="63"/>
        <v>0</v>
      </c>
      <c r="AH54" s="41">
        <f t="shared" si="63"/>
        <v>0</v>
      </c>
      <c r="AI54" s="41">
        <f t="shared" si="63"/>
        <v>0</v>
      </c>
      <c r="AJ54" s="41">
        <f t="shared" ref="AJ54:BC54" si="64">+AJ13-AJ53</f>
        <v>0</v>
      </c>
      <c r="AK54" s="41">
        <f t="shared" si="64"/>
        <v>0</v>
      </c>
      <c r="AL54" s="41">
        <f t="shared" si="64"/>
        <v>0</v>
      </c>
      <c r="AM54" s="41">
        <f t="shared" si="64"/>
        <v>0</v>
      </c>
      <c r="AN54" s="41">
        <f t="shared" si="64"/>
        <v>0</v>
      </c>
      <c r="AO54" s="41">
        <f t="shared" si="64"/>
        <v>0</v>
      </c>
      <c r="AP54" s="41">
        <f t="shared" si="64"/>
        <v>0</v>
      </c>
      <c r="AQ54" s="41">
        <f t="shared" si="64"/>
        <v>0</v>
      </c>
      <c r="AR54" s="41">
        <f t="shared" si="64"/>
        <v>0</v>
      </c>
      <c r="AS54" s="41">
        <f t="shared" si="64"/>
        <v>0</v>
      </c>
      <c r="AT54" s="41">
        <f t="shared" si="64"/>
        <v>0</v>
      </c>
      <c r="AU54" s="41">
        <f t="shared" si="64"/>
        <v>0</v>
      </c>
      <c r="AV54" s="41">
        <f t="shared" si="64"/>
        <v>0</v>
      </c>
      <c r="AW54" s="41">
        <f t="shared" si="64"/>
        <v>0</v>
      </c>
      <c r="AX54" s="41">
        <f t="shared" si="64"/>
        <v>0</v>
      </c>
      <c r="AY54" s="41">
        <f t="shared" si="64"/>
        <v>0</v>
      </c>
      <c r="AZ54" s="41">
        <f t="shared" si="64"/>
        <v>0</v>
      </c>
      <c r="BA54" s="41">
        <f t="shared" si="64"/>
        <v>0</v>
      </c>
      <c r="BB54" s="41">
        <f t="shared" si="64"/>
        <v>0</v>
      </c>
      <c r="BC54" s="41">
        <f t="shared" si="64"/>
        <v>0</v>
      </c>
    </row>
    <row r="55" spans="1:55" ht="13" x14ac:dyDescent="0.3">
      <c r="A55" t="s">
        <v>210</v>
      </c>
      <c r="D55" s="58"/>
      <c r="E55" s="58"/>
      <c r="F55" s="58"/>
      <c r="G55" s="58"/>
      <c r="H55" s="58"/>
      <c r="I55" s="58"/>
      <c r="J55" s="58"/>
      <c r="K55" s="58"/>
      <c r="L55" s="58"/>
      <c r="M55" s="58"/>
      <c r="N55" s="58"/>
      <c r="O55" s="58"/>
      <c r="P55" s="41">
        <f>SUM(D55:O55)</f>
        <v>0</v>
      </c>
      <c r="Q55" s="58"/>
      <c r="R55" s="58"/>
      <c r="S55" s="58"/>
      <c r="T55" s="58"/>
      <c r="U55" s="58"/>
      <c r="V55" s="58"/>
      <c r="W55" s="58"/>
      <c r="X55" s="58"/>
      <c r="Y55" s="58"/>
      <c r="Z55" s="58"/>
      <c r="AA55" s="58"/>
      <c r="AB55" s="58"/>
      <c r="AC55" s="41">
        <f>SUM(Q55:AB55)</f>
        <v>0</v>
      </c>
      <c r="AD55" s="58"/>
      <c r="AE55" s="58"/>
      <c r="AF55" s="58"/>
      <c r="AG55" s="58"/>
      <c r="AH55" s="58"/>
      <c r="AI55" s="58"/>
      <c r="AJ55" s="58"/>
      <c r="AK55" s="58"/>
      <c r="AL55" s="58"/>
      <c r="AM55" s="58"/>
      <c r="AN55" s="58"/>
      <c r="AO55" s="58"/>
      <c r="AP55" s="41">
        <f>SUM(AD55:AO55)</f>
        <v>0</v>
      </c>
      <c r="AQ55" s="58"/>
      <c r="AR55" s="58"/>
      <c r="AS55" s="58"/>
      <c r="AT55" s="58"/>
      <c r="AU55" s="58"/>
      <c r="AV55" s="58"/>
      <c r="AW55" s="58"/>
      <c r="AX55" s="58"/>
      <c r="AY55" s="58"/>
      <c r="AZ55" s="58"/>
      <c r="BA55" s="58"/>
      <c r="BB55" s="58"/>
      <c r="BC55" s="41">
        <f>SUM(AQ55:BB55)</f>
        <v>0</v>
      </c>
    </row>
    <row r="56" spans="1:55" x14ac:dyDescent="0.25">
      <c r="A56" s="47" t="s">
        <v>24</v>
      </c>
      <c r="B56" s="47"/>
      <c r="C56" s="47"/>
      <c r="D56" s="43">
        <f>+D54-D55</f>
        <v>0</v>
      </c>
      <c r="E56" s="43">
        <f t="shared" ref="E56:Q56" si="65">+E54-E55</f>
        <v>0</v>
      </c>
      <c r="F56" s="43">
        <f t="shared" si="65"/>
        <v>0</v>
      </c>
      <c r="G56" s="43">
        <f t="shared" si="65"/>
        <v>0</v>
      </c>
      <c r="H56" s="43">
        <f t="shared" si="65"/>
        <v>0</v>
      </c>
      <c r="I56" s="43">
        <f t="shared" si="65"/>
        <v>0</v>
      </c>
      <c r="J56" s="43">
        <f t="shared" si="65"/>
        <v>0</v>
      </c>
      <c r="K56" s="43">
        <f t="shared" si="65"/>
        <v>0</v>
      </c>
      <c r="L56" s="43">
        <f t="shared" si="65"/>
        <v>0</v>
      </c>
      <c r="M56" s="43">
        <f t="shared" si="65"/>
        <v>0</v>
      </c>
      <c r="N56" s="43">
        <f t="shared" si="65"/>
        <v>0</v>
      </c>
      <c r="O56" s="43">
        <f t="shared" si="65"/>
        <v>0</v>
      </c>
      <c r="P56" s="43">
        <f t="shared" si="65"/>
        <v>0</v>
      </c>
      <c r="Q56" s="43">
        <f t="shared" si="65"/>
        <v>0</v>
      </c>
      <c r="R56" s="43">
        <f t="shared" ref="R56:AB56" si="66">+R54-R55</f>
        <v>0</v>
      </c>
      <c r="S56" s="43">
        <f t="shared" si="66"/>
        <v>0</v>
      </c>
      <c r="T56" s="43">
        <f t="shared" si="66"/>
        <v>0</v>
      </c>
      <c r="U56" s="43">
        <f t="shared" si="66"/>
        <v>0</v>
      </c>
      <c r="V56" s="43">
        <f t="shared" si="66"/>
        <v>0</v>
      </c>
      <c r="W56" s="43">
        <f t="shared" si="66"/>
        <v>0</v>
      </c>
      <c r="X56" s="43">
        <f t="shared" si="66"/>
        <v>0</v>
      </c>
      <c r="Y56" s="43">
        <f t="shared" si="66"/>
        <v>0</v>
      </c>
      <c r="Z56" s="43">
        <f t="shared" si="66"/>
        <v>0</v>
      </c>
      <c r="AA56" s="43">
        <f t="shared" si="66"/>
        <v>0</v>
      </c>
      <c r="AB56" s="43">
        <f t="shared" si="66"/>
        <v>0</v>
      </c>
      <c r="AC56" s="43">
        <f t="shared" ref="AC56:BB56" si="67">+AC54-AC55</f>
        <v>0</v>
      </c>
      <c r="AD56" s="43">
        <f t="shared" si="67"/>
        <v>0</v>
      </c>
      <c r="AE56" s="43">
        <f t="shared" si="67"/>
        <v>0</v>
      </c>
      <c r="AF56" s="43">
        <f t="shared" si="67"/>
        <v>0</v>
      </c>
      <c r="AG56" s="43">
        <f t="shared" si="67"/>
        <v>0</v>
      </c>
      <c r="AH56" s="43">
        <f t="shared" si="67"/>
        <v>0</v>
      </c>
      <c r="AI56" s="43">
        <f t="shared" si="67"/>
        <v>0</v>
      </c>
      <c r="AJ56" s="43">
        <f t="shared" si="67"/>
        <v>0</v>
      </c>
      <c r="AK56" s="43">
        <f t="shared" si="67"/>
        <v>0</v>
      </c>
      <c r="AL56" s="43">
        <f t="shared" si="67"/>
        <v>0</v>
      </c>
      <c r="AM56" s="43">
        <f t="shared" si="67"/>
        <v>0</v>
      </c>
      <c r="AN56" s="43">
        <f t="shared" si="67"/>
        <v>0</v>
      </c>
      <c r="AO56" s="43">
        <f t="shared" si="67"/>
        <v>0</v>
      </c>
      <c r="AP56" s="43">
        <f>+AP54-AP55</f>
        <v>0</v>
      </c>
      <c r="AQ56" s="43">
        <f>+AQ54-AQ55</f>
        <v>0</v>
      </c>
      <c r="AR56" s="43">
        <f t="shared" si="67"/>
        <v>0</v>
      </c>
      <c r="AS56" s="43">
        <f t="shared" si="67"/>
        <v>0</v>
      </c>
      <c r="AT56" s="43">
        <f t="shared" si="67"/>
        <v>0</v>
      </c>
      <c r="AU56" s="43">
        <f t="shared" si="67"/>
        <v>0</v>
      </c>
      <c r="AV56" s="43">
        <f t="shared" si="67"/>
        <v>0</v>
      </c>
      <c r="AW56" s="43">
        <f t="shared" si="67"/>
        <v>0</v>
      </c>
      <c r="AX56" s="43">
        <f t="shared" si="67"/>
        <v>0</v>
      </c>
      <c r="AY56" s="43">
        <f t="shared" si="67"/>
        <v>0</v>
      </c>
      <c r="AZ56" s="43">
        <f t="shared" si="67"/>
        <v>0</v>
      </c>
      <c r="BA56" s="43">
        <f t="shared" si="67"/>
        <v>0</v>
      </c>
      <c r="BB56" s="43">
        <f t="shared" si="67"/>
        <v>0</v>
      </c>
      <c r="BC56" s="43">
        <f>+BC54-BC55</f>
        <v>0</v>
      </c>
    </row>
    <row r="57" spans="1:55" ht="14.5" x14ac:dyDescent="0.25">
      <c r="A57" s="48"/>
    </row>
    <row r="59" spans="1:55" x14ac:dyDescent="0.25">
      <c r="B59" s="46"/>
    </row>
    <row r="60" spans="1:55" x14ac:dyDescent="0.25">
      <c r="B60" s="46"/>
    </row>
    <row r="61" spans="1:55" x14ac:dyDescent="0.25">
      <c r="B61" s="46"/>
    </row>
  </sheetData>
  <sheetProtection algorithmName="SHA-512" hashValue="DgkwaZZuPDun+8WI37kEYh8MxMe/JB8iaM0vkHwJvY2u73pUgu+fEO+08fK1g2jhIQqBW4z7zdGhDI3GFxORXw==" saltValue="Xy5U8vS+AhVPnFCFjN00WA==" spinCount="100000" sheet="1" formatColumns="0"/>
  <mergeCells count="9">
    <mergeCell ref="B52:C52"/>
    <mergeCell ref="A1:C1"/>
    <mergeCell ref="B3:C3"/>
    <mergeCell ref="B4:C4"/>
    <mergeCell ref="B47:C47"/>
    <mergeCell ref="B48:C48"/>
    <mergeCell ref="B49:C49"/>
    <mergeCell ref="B50:C50"/>
    <mergeCell ref="B51:C51"/>
  </mergeCells>
  <pageMargins left="0.70866141732283472" right="0.70866141732283472" top="1.1811023622047245" bottom="0.78740157480314965" header="0.31496062992125984" footer="0.31496062992125984"/>
  <pageSetup paperSize="9" scale="61" fitToWidth="4" orientation="landscape" r:id="rId1"/>
  <headerFooter>
    <oddHeader>&amp;L&amp;G&amp;R&amp;"Arial,Fett"&amp;12IHK Köln - das Finanztool&amp;"Arial,Standard"&amp;10
&amp;A</oddHeader>
    <oddFooter>&amp;L&amp;8&amp;Z&amp;F\&amp;A\&amp;D\&amp;T&amp;RRelease 3.11</oddFooter>
  </headerFooter>
  <colBreaks count="3" manualBreakCount="3">
    <brk id="16" max="1048575" man="1"/>
    <brk id="29" max="1048575" man="1"/>
    <brk id="42" max="1048575" man="1"/>
  </colBreaks>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BC66"/>
  <sheetViews>
    <sheetView zoomScale="95" zoomScaleNormal="95" workbookViewId="0">
      <pane xSplit="3" ySplit="1" topLeftCell="D2" activePane="bottomRight" state="frozen"/>
      <selection activeCell="A14" sqref="A14"/>
      <selection pane="topRight" activeCell="A14" sqref="A14"/>
      <selection pane="bottomLeft" activeCell="A14" sqref="A14"/>
      <selection pane="bottomRight" activeCell="D62" sqref="D62"/>
    </sheetView>
  </sheetViews>
  <sheetFormatPr baseColWidth="10" defaultColWidth="11.453125" defaultRowHeight="12.5" x14ac:dyDescent="0.25"/>
  <cols>
    <col min="1" max="2" width="2.54296875" customWidth="1"/>
    <col min="3" max="3" width="44.26953125" customWidth="1"/>
  </cols>
  <sheetData>
    <row r="1" spans="1:55" s="18" customFormat="1" ht="26.15" customHeight="1" x14ac:dyDescent="0.25">
      <c r="A1" s="241" t="s">
        <v>193</v>
      </c>
      <c r="B1" s="241"/>
      <c r="C1" s="242"/>
      <c r="D1" s="19" t="str">
        <f>+Umsatzplan!F1</f>
        <v>Januar</v>
      </c>
      <c r="E1" s="19" t="str">
        <f>+Umsatzplan!G1</f>
        <v>Februar</v>
      </c>
      <c r="F1" s="19" t="str">
        <f>+Umsatzplan!H1</f>
        <v>März</v>
      </c>
      <c r="G1" s="19" t="str">
        <f>+Umsatzplan!I1</f>
        <v>April</v>
      </c>
      <c r="H1" s="19" t="str">
        <f>+Umsatzplan!J1</f>
        <v>Mai</v>
      </c>
      <c r="I1" s="19" t="str">
        <f>+Umsatzplan!K1</f>
        <v>Juni</v>
      </c>
      <c r="J1" s="19" t="str">
        <f>+Umsatzplan!L1</f>
        <v>Juli</v>
      </c>
      <c r="K1" s="19" t="str">
        <f>+Umsatzplan!M1</f>
        <v>August</v>
      </c>
      <c r="L1" s="19" t="str">
        <f>+Umsatzplan!N1</f>
        <v>September</v>
      </c>
      <c r="M1" s="19" t="str">
        <f>+Umsatzplan!O1</f>
        <v>Oktober</v>
      </c>
      <c r="N1" s="19" t="str">
        <f>+Umsatzplan!P1</f>
        <v>November</v>
      </c>
      <c r="O1" s="19" t="str">
        <f>+Umsatzplan!Q1</f>
        <v>Dezember</v>
      </c>
      <c r="P1" s="90">
        <f>+gj</f>
        <v>2026</v>
      </c>
      <c r="Q1" s="19" t="str">
        <f>+Umsatzplan!S1</f>
        <v>Januar</v>
      </c>
      <c r="R1" s="19" t="str">
        <f>+Umsatzplan!T1</f>
        <v>Februar</v>
      </c>
      <c r="S1" s="19" t="str">
        <f>+Umsatzplan!U1</f>
        <v>März</v>
      </c>
      <c r="T1" s="19" t="str">
        <f>+Umsatzplan!V1</f>
        <v>April</v>
      </c>
      <c r="U1" s="19" t="str">
        <f>+Umsatzplan!W1</f>
        <v>Mai</v>
      </c>
      <c r="V1" s="19" t="str">
        <f>+Umsatzplan!X1</f>
        <v>Juni</v>
      </c>
      <c r="W1" s="19" t="str">
        <f>+Umsatzplan!Y1</f>
        <v>Juli</v>
      </c>
      <c r="X1" s="19" t="str">
        <f>+Umsatzplan!Z1</f>
        <v>August</v>
      </c>
      <c r="Y1" s="19" t="str">
        <f>+Umsatzplan!AA1</f>
        <v>September</v>
      </c>
      <c r="Z1" s="19" t="str">
        <f>+Umsatzplan!AB1</f>
        <v>Oktober</v>
      </c>
      <c r="AA1" s="19" t="str">
        <f>+Umsatzplan!AC1</f>
        <v>November</v>
      </c>
      <c r="AB1" s="19" t="str">
        <f>+Umsatzplan!AD1</f>
        <v>Dezember</v>
      </c>
      <c r="AC1" s="90">
        <f>+gj+1</f>
        <v>2027</v>
      </c>
      <c r="AD1" s="19" t="str">
        <f>+Umsatzplan!AF1</f>
        <v>Januar</v>
      </c>
      <c r="AE1" s="19" t="str">
        <f>+Umsatzplan!AG1</f>
        <v>Februar</v>
      </c>
      <c r="AF1" s="19" t="str">
        <f>+Umsatzplan!AH1</f>
        <v>März</v>
      </c>
      <c r="AG1" s="19" t="str">
        <f>+Umsatzplan!AI1</f>
        <v>April</v>
      </c>
      <c r="AH1" s="19" t="str">
        <f>+Umsatzplan!AJ1</f>
        <v>Mai</v>
      </c>
      <c r="AI1" s="19" t="str">
        <f>+Umsatzplan!AK1</f>
        <v>Juni</v>
      </c>
      <c r="AJ1" s="19" t="str">
        <f>+Umsatzplan!AL1</f>
        <v>Juli</v>
      </c>
      <c r="AK1" s="19" t="str">
        <f>+Umsatzplan!AM1</f>
        <v>August</v>
      </c>
      <c r="AL1" s="19" t="str">
        <f>+Umsatzplan!AN1</f>
        <v>September</v>
      </c>
      <c r="AM1" s="19" t="str">
        <f>+Umsatzplan!AO1</f>
        <v>Oktober</v>
      </c>
      <c r="AN1" s="19" t="str">
        <f>+Umsatzplan!AP1</f>
        <v>November</v>
      </c>
      <c r="AO1" s="19" t="str">
        <f>+Umsatzplan!AQ1</f>
        <v>Dezember</v>
      </c>
      <c r="AP1" s="90">
        <f>+gj+2</f>
        <v>2028</v>
      </c>
      <c r="AQ1" s="19" t="str">
        <f>+Umsatzplan!AS1</f>
        <v>Januar</v>
      </c>
      <c r="AR1" s="19" t="str">
        <f>+Umsatzplan!AT1</f>
        <v>Februar</v>
      </c>
      <c r="AS1" s="19" t="str">
        <f>+Umsatzplan!AU1</f>
        <v>März</v>
      </c>
      <c r="AT1" s="19" t="str">
        <f>+Umsatzplan!AV1</f>
        <v>April</v>
      </c>
      <c r="AU1" s="19" t="str">
        <f>+Umsatzplan!AW1</f>
        <v>Mai</v>
      </c>
      <c r="AV1" s="19" t="str">
        <f>+Umsatzplan!AX1</f>
        <v>Juni</v>
      </c>
      <c r="AW1" s="19" t="str">
        <f>+Umsatzplan!AY1</f>
        <v>Juli</v>
      </c>
      <c r="AX1" s="19" t="str">
        <f>+Umsatzplan!AZ1</f>
        <v>August</v>
      </c>
      <c r="AY1" s="19" t="str">
        <f>+Umsatzplan!BA1</f>
        <v>September</v>
      </c>
      <c r="AZ1" s="19" t="str">
        <f>+Umsatzplan!BB1</f>
        <v>Oktober</v>
      </c>
      <c r="BA1" s="19" t="str">
        <f>+Umsatzplan!BC1</f>
        <v>November</v>
      </c>
      <c r="BB1" s="19" t="str">
        <f>+Umsatzplan!BD1</f>
        <v>Dezember</v>
      </c>
      <c r="BC1" s="90">
        <f>+gj+3</f>
        <v>2029</v>
      </c>
    </row>
    <row r="2" spans="1:55" x14ac:dyDescent="0.25">
      <c r="A2" s="5"/>
      <c r="B2" t="str">
        <f>IF('Notwendige Angaben'!$A$17="x","Bruttoumsatz Handel/Produktion","Umsatz Handel/Produktion")</f>
        <v>Umsatz Handel/Produktion</v>
      </c>
      <c r="D2" s="5"/>
      <c r="E2" s="5"/>
      <c r="F2" s="5"/>
      <c r="G2" s="5"/>
      <c r="H2" s="5"/>
      <c r="I2" s="5"/>
      <c r="J2" s="5"/>
      <c r="K2" s="5"/>
      <c r="L2" s="5"/>
      <c r="M2" s="5"/>
      <c r="N2" s="5"/>
      <c r="O2" s="5"/>
      <c r="P2" s="6"/>
      <c r="Q2" s="5"/>
      <c r="R2" s="5"/>
      <c r="S2" s="5"/>
      <c r="T2" s="5"/>
      <c r="U2" s="5"/>
      <c r="V2" s="5"/>
      <c r="W2" s="5"/>
      <c r="X2" s="5"/>
      <c r="Y2" s="5"/>
      <c r="Z2" s="5"/>
      <c r="AA2" s="5"/>
      <c r="AB2" s="5"/>
      <c r="AC2" s="6"/>
      <c r="AD2" s="5"/>
      <c r="AE2" s="5"/>
      <c r="AF2" s="5"/>
      <c r="AG2" s="5"/>
      <c r="AH2" s="5"/>
      <c r="AI2" s="5"/>
      <c r="AJ2" s="5"/>
      <c r="AK2" s="5"/>
      <c r="AL2" s="5"/>
      <c r="AM2" s="5"/>
      <c r="AN2" s="5"/>
      <c r="AO2" s="5"/>
      <c r="AP2" s="6"/>
      <c r="AQ2" s="5"/>
      <c r="AR2" s="5"/>
      <c r="AS2" s="5"/>
      <c r="AT2" s="5"/>
      <c r="AU2" s="5"/>
      <c r="AV2" s="5"/>
      <c r="AW2" s="5"/>
      <c r="AX2" s="5"/>
      <c r="AY2" s="5"/>
      <c r="AZ2" s="5"/>
      <c r="BA2" s="5"/>
      <c r="BB2" s="5"/>
      <c r="BC2" s="6"/>
    </row>
    <row r="3" spans="1:55" x14ac:dyDescent="0.25">
      <c r="A3" s="5"/>
      <c r="C3" t="str">
        <f>IF('Notwendige Angaben'!$A$17="x","Bruttoumsatz 19%","Umsatz ohne Umsatzsteuer")</f>
        <v>Umsatz ohne Umsatzsteuer</v>
      </c>
      <c r="D3" s="7">
        <f>IF(rechnung="x",0,+Rentabilitätsplan!D3*(1+USteins))</f>
        <v>0</v>
      </c>
      <c r="E3" s="7">
        <f>IF(rechnung="x",+Rentabilitätsplan!D3*(1+USteins),+Rentabilitätsplan!E3*(1+USteins))</f>
        <v>0</v>
      </c>
      <c r="F3" s="7">
        <f>IF(rechnung="x",+Rentabilitätsplan!E3*(1+USteins),+Rentabilitätsplan!F3*(1+USteins))</f>
        <v>0</v>
      </c>
      <c r="G3" s="7">
        <f>IF(rechnung="x",+Rentabilitätsplan!F3*(1+USteins),+Rentabilitätsplan!G3*(1+USteins))</f>
        <v>0</v>
      </c>
      <c r="H3" s="7">
        <f>IF(rechnung="x",+Rentabilitätsplan!G3*(1+USteins),+Rentabilitätsplan!H3*(1+USteins))</f>
        <v>0</v>
      </c>
      <c r="I3" s="7">
        <f>IF(rechnung="x",+Rentabilitätsplan!H3*(1+USteins),+Rentabilitätsplan!I3*(1+USteins))</f>
        <v>0</v>
      </c>
      <c r="J3" s="7">
        <f>IF(rechnung="x",+Rentabilitätsplan!I3*(1+USteins),+Rentabilitätsplan!J3*(1+USteins))</f>
        <v>0</v>
      </c>
      <c r="K3" s="7">
        <f>IF(rechnung="x",+Rentabilitätsplan!J3*(1+USteins),+Rentabilitätsplan!K3*(1+USteins))</f>
        <v>0</v>
      </c>
      <c r="L3" s="7">
        <f>IF(rechnung="x",+Rentabilitätsplan!K3*(1+USteins),+Rentabilitätsplan!L3*(1+USteins))</f>
        <v>0</v>
      </c>
      <c r="M3" s="7">
        <f>IF(rechnung="x",+Rentabilitätsplan!L3*(1+USteins),+Rentabilitätsplan!M3*(1+USteins))</f>
        <v>0</v>
      </c>
      <c r="N3" s="7">
        <f>IF(rechnung="x",+Rentabilitätsplan!M3*(1+USteins),+Rentabilitätsplan!N3*(1+USteins))</f>
        <v>0</v>
      </c>
      <c r="O3" s="7">
        <f>IF(rechnung="x",+Rentabilitätsplan!N3*(1+USteins),+Rentabilitätsplan!O3*(1+USteins))</f>
        <v>0</v>
      </c>
      <c r="P3" s="20">
        <f t="shared" ref="P3:P10" si="0">SUM(D3:O3)</f>
        <v>0</v>
      </c>
      <c r="Q3" s="7">
        <f>IF(rechnung="x",+Rentabilitätsplan!O3*(1+USteins),+Rentabilitätsplan!Q3*(1+USt))</f>
        <v>0</v>
      </c>
      <c r="R3" s="7">
        <f>IF(rechnung="x",+Rentabilitätsplan!Q3*(1+USt),+Rentabilitätsplan!R3*(1+USt))</f>
        <v>0</v>
      </c>
      <c r="S3" s="7">
        <f>IF(rechnung="x",+Rentabilitätsplan!R3*(1+USt),+Rentabilitätsplan!S3*(1+USt))</f>
        <v>0</v>
      </c>
      <c r="T3" s="7">
        <f>IF(rechnung="x",+Rentabilitätsplan!S3*(1+USt),+Rentabilitätsplan!T3*(1+USt))</f>
        <v>0</v>
      </c>
      <c r="U3" s="7">
        <f>IF(rechnung="x",+Rentabilitätsplan!T3*(1+USt),+Rentabilitätsplan!U3*(1+USt))</f>
        <v>0</v>
      </c>
      <c r="V3" s="7">
        <f>IF(rechnung="x",+Rentabilitätsplan!U3*(1+USt),+Rentabilitätsplan!V3*(1+USt))</f>
        <v>0</v>
      </c>
      <c r="W3" s="7">
        <f>IF(rechnung="x",+Rentabilitätsplan!V3*(1+USt),+Rentabilitätsplan!W3*(1+USt))</f>
        <v>0</v>
      </c>
      <c r="X3" s="7">
        <f>IF(rechnung="x",+Rentabilitätsplan!W3*(1+USt),+Rentabilitätsplan!X3*(1+USt))</f>
        <v>0</v>
      </c>
      <c r="Y3" s="7">
        <f>IF(rechnung="x",+Rentabilitätsplan!X3*(1+USt),+Rentabilitätsplan!Y3*(1+USt))</f>
        <v>0</v>
      </c>
      <c r="Z3" s="7">
        <f>IF(rechnung="x",+Rentabilitätsplan!Y3*(1+USt),+Rentabilitätsplan!Z3*(1+USt))</f>
        <v>0</v>
      </c>
      <c r="AA3" s="7">
        <f>IF(rechnung="x",+Rentabilitätsplan!Z3*(1+USt),+Rentabilitätsplan!AA3*(1+USt))</f>
        <v>0</v>
      </c>
      <c r="AB3" s="7">
        <f>IF(rechnung="x",+Rentabilitätsplan!AA3*(1+USt),+Rentabilitätsplan!AB3*(1+USt))</f>
        <v>0</v>
      </c>
      <c r="AC3" s="20">
        <f t="shared" ref="AC3:AC9" si="1">SUM(Q3:AB3)</f>
        <v>0</v>
      </c>
      <c r="AD3" s="7">
        <f>IF(rechnung="x",+Rentabilitätsplan!AB3*(1+USt),+Rentabilitätsplan!AD3*(1+USt))</f>
        <v>0</v>
      </c>
      <c r="AE3" s="7">
        <f>IF(rechnung="x",+Rentabilitätsplan!AD3*(1+USt),+Rentabilitätsplan!AE3*(1+USt))</f>
        <v>0</v>
      </c>
      <c r="AF3" s="7">
        <f>IF(rechnung="x",+Rentabilitätsplan!AE3*(1+USt),+Rentabilitätsplan!AF3*(1+USt))</f>
        <v>0</v>
      </c>
      <c r="AG3" s="7">
        <f>IF(rechnung="x",+Rentabilitätsplan!AF3*(1+USt),+Rentabilitätsplan!AG3*(1+USt))</f>
        <v>0</v>
      </c>
      <c r="AH3" s="7">
        <f>IF(rechnung="x",+Rentabilitätsplan!AG3*(1+USt),+Rentabilitätsplan!AH3*(1+USt))</f>
        <v>0</v>
      </c>
      <c r="AI3" s="7">
        <f>IF(rechnung="x",+Rentabilitätsplan!AH3*(1+USt),+Rentabilitätsplan!AI3*(1+USt))</f>
        <v>0</v>
      </c>
      <c r="AJ3" s="7">
        <f>IF(rechnung="x",+Rentabilitätsplan!AI3*(1+USt),+Rentabilitätsplan!AJ3*(1+USt))</f>
        <v>0</v>
      </c>
      <c r="AK3" s="7">
        <f>IF(rechnung="x",+Rentabilitätsplan!AJ3*(1+USt),+Rentabilitätsplan!AK3*(1+USt))</f>
        <v>0</v>
      </c>
      <c r="AL3" s="7">
        <f>IF(rechnung="x",+Rentabilitätsplan!AK3*(1+USt),+Rentabilitätsplan!AL3*(1+USt))</f>
        <v>0</v>
      </c>
      <c r="AM3" s="7">
        <f>IF(rechnung="x",+Rentabilitätsplan!AL3*(1+USt),+Rentabilitätsplan!AM3*(1+USt))</f>
        <v>0</v>
      </c>
      <c r="AN3" s="7">
        <f>IF(rechnung="x",+Rentabilitätsplan!AM3*(1+USt),+Rentabilitätsplan!AN3*(1+USt))</f>
        <v>0</v>
      </c>
      <c r="AO3" s="7">
        <f>IF(rechnung="x",+Rentabilitätsplan!AN3*(1+USt),+Rentabilitätsplan!AO3*(1+USt))</f>
        <v>0</v>
      </c>
      <c r="AP3" s="20">
        <f>SUM(AD3:AO3)</f>
        <v>0</v>
      </c>
      <c r="AQ3" s="7">
        <f>IF(rechnung="x",+Rentabilitätsplan!AO3*(1+USt),+Rentabilitätsplan!AQ3*(1+USt))</f>
        <v>0</v>
      </c>
      <c r="AR3" s="7">
        <f>IF(rechnung="x",+Rentabilitätsplan!AQ3*(1+USt),+Rentabilitätsplan!AR3*(1+USt))</f>
        <v>0</v>
      </c>
      <c r="AS3" s="7">
        <f>IF(rechnung="x",+Rentabilitätsplan!AR3*(1+USt),+Rentabilitätsplan!AS3*(1+USt))</f>
        <v>0</v>
      </c>
      <c r="AT3" s="7">
        <f>IF(rechnung="x",+Rentabilitätsplan!AS3*(1+USt),+Rentabilitätsplan!AT3*(1+USt))</f>
        <v>0</v>
      </c>
      <c r="AU3" s="7">
        <f>IF(rechnung="x",+Rentabilitätsplan!AT3*(1+USt),+Rentabilitätsplan!AU3*(1+USt))</f>
        <v>0</v>
      </c>
      <c r="AV3" s="7">
        <f>IF(rechnung="x",+Rentabilitätsplan!AU3*(1+USt),+Rentabilitätsplan!AV3*(1+USt))</f>
        <v>0</v>
      </c>
      <c r="AW3" s="7">
        <f>IF(rechnung="x",+Rentabilitätsplan!AV3*(1+USt),+Rentabilitätsplan!AW3*(1+USt))</f>
        <v>0</v>
      </c>
      <c r="AX3" s="7">
        <f>IF(rechnung="x",+Rentabilitätsplan!AW3*(1+USt),+Rentabilitätsplan!AX3*(1+USt))</f>
        <v>0</v>
      </c>
      <c r="AY3" s="7">
        <f>IF(rechnung="x",+Rentabilitätsplan!AX3*(1+USt),+Rentabilitätsplan!AY3*(1+USt))</f>
        <v>0</v>
      </c>
      <c r="AZ3" s="7">
        <f>IF(rechnung="x",+Rentabilitätsplan!AY3*(1+USt),+Rentabilitätsplan!AZ3*(1+USt))</f>
        <v>0</v>
      </c>
      <c r="BA3" s="7">
        <f>IF(rechnung="x",+Rentabilitätsplan!AZ3*(1+USt),+Rentabilitätsplan!BA3*(1+USt))</f>
        <v>0</v>
      </c>
      <c r="BB3" s="7">
        <f>IF(rechnung="x",+Rentabilitätsplan!BA3*(1+USt),+Rentabilitätsplan!BB3*(1+USt))</f>
        <v>0</v>
      </c>
      <c r="BC3" s="20">
        <f>SUM(AQ3:BB3)</f>
        <v>0</v>
      </c>
    </row>
    <row r="4" spans="1:55" x14ac:dyDescent="0.25">
      <c r="A4" s="5"/>
      <c r="C4" t="str">
        <f>IF('Notwendige Angaben'!$A$17="x","Bruttoumsatz 7%","--")</f>
        <v>--</v>
      </c>
      <c r="D4" s="7">
        <f>IF(rechnung="x",0,+Rentabilitätsplan!D4*(1+UStermeins))</f>
        <v>0</v>
      </c>
      <c r="E4" s="7">
        <f>IF(rechnung="x",+Rentabilitätsplan!D4*(1+UStermeins),+Rentabilitätsplan!E4*(1+UStermeins))</f>
        <v>0</v>
      </c>
      <c r="F4" s="7">
        <f>IF(rechnung="x",+Rentabilitätsplan!E4*(1+UStermeins),+Rentabilitätsplan!F4*(1+UStermeins))</f>
        <v>0</v>
      </c>
      <c r="G4" s="7">
        <f>IF(rechnung="x",+Rentabilitätsplan!F4*(1+UStermeins),+Rentabilitätsplan!G4*(1+UStermeins))</f>
        <v>0</v>
      </c>
      <c r="H4" s="7">
        <f>IF(rechnung="x",+Rentabilitätsplan!G4*(1+UStermeins),+Rentabilitätsplan!H4*(1+UStermeins))</f>
        <v>0</v>
      </c>
      <c r="I4" s="7">
        <f>IF(rechnung="x",+Rentabilitätsplan!H4*(1+UStermeins),+Rentabilitätsplan!I4*(1+UStermeins))</f>
        <v>0</v>
      </c>
      <c r="J4" s="7">
        <f>IF(rechnung="x",+Rentabilitätsplan!I4*(1+UStermeins),+Rentabilitätsplan!J4*(1+UStermeins))</f>
        <v>0</v>
      </c>
      <c r="K4" s="7">
        <f>IF(rechnung="x",+Rentabilitätsplan!J4*(1+UStermeins),+Rentabilitätsplan!K4*(1+UStermeins))</f>
        <v>0</v>
      </c>
      <c r="L4" s="7">
        <f>IF(rechnung="x",+Rentabilitätsplan!K4*(1+UStermeins),+Rentabilitätsplan!L4*(1+UStermeins))</f>
        <v>0</v>
      </c>
      <c r="M4" s="7">
        <f>IF(rechnung="x",+Rentabilitätsplan!L4*(1+UStermeins),+Rentabilitätsplan!M4*(1+UStermeins))</f>
        <v>0</v>
      </c>
      <c r="N4" s="7">
        <f>IF(rechnung="x",+Rentabilitätsplan!M4*(1+UStermeins),+Rentabilitätsplan!N4*(1+UStermeins))</f>
        <v>0</v>
      </c>
      <c r="O4" s="7">
        <f>IF(rechnung="x",+Rentabilitätsplan!N4*(1+UStermeins),+Rentabilitätsplan!O4*(1+UStermeins))</f>
        <v>0</v>
      </c>
      <c r="P4" s="20">
        <f t="shared" si="0"/>
        <v>0</v>
      </c>
      <c r="Q4" s="7">
        <f>IF(rechnung="x",+Rentabilitätsplan!O4*(1+UStermeins),+Rentabilitätsplan!Q4*(1+USterm))</f>
        <v>0</v>
      </c>
      <c r="R4" s="7">
        <f>IF(rechnung="x",+Rentabilitätsplan!Q4*(1+USterm),+Rentabilitätsplan!R4*(1+USterm))</f>
        <v>0</v>
      </c>
      <c r="S4" s="7">
        <f>IF(rechnung="x",+Rentabilitätsplan!R4*(1+USterm),+Rentabilitätsplan!S4*(1+USterm))</f>
        <v>0</v>
      </c>
      <c r="T4" s="7">
        <f>IF(rechnung="x",+Rentabilitätsplan!S4*(1+USterm),+Rentabilitätsplan!T4*(1+USterm))</f>
        <v>0</v>
      </c>
      <c r="U4" s="7">
        <f>IF(rechnung="x",+Rentabilitätsplan!T4*(1+USterm),+Rentabilitätsplan!U4*(1+USterm))</f>
        <v>0</v>
      </c>
      <c r="V4" s="7">
        <f>IF(rechnung="x",+Rentabilitätsplan!U4*(1+USterm),+Rentabilitätsplan!V4*(1+USterm))</f>
        <v>0</v>
      </c>
      <c r="W4" s="7">
        <f>IF(rechnung="x",+Rentabilitätsplan!V4*(1+USterm),+Rentabilitätsplan!W4*(1+USterm))</f>
        <v>0</v>
      </c>
      <c r="X4" s="7">
        <f>IF(rechnung="x",+Rentabilitätsplan!W4*(1+USterm),+Rentabilitätsplan!X4*(1+USterm))</f>
        <v>0</v>
      </c>
      <c r="Y4" s="7">
        <f>IF(rechnung="x",+Rentabilitätsplan!X4*(1+USterm),+Rentabilitätsplan!Y4*(1+USterm))</f>
        <v>0</v>
      </c>
      <c r="Z4" s="7">
        <f>IF(rechnung="x",+Rentabilitätsplan!Y4*(1+USterm),+Rentabilitätsplan!Z4*(1+USterm))</f>
        <v>0</v>
      </c>
      <c r="AA4" s="7">
        <f>IF(rechnung="x",+Rentabilitätsplan!Z4*(1+USterm),+Rentabilitätsplan!AA4*(1+USterm))</f>
        <v>0</v>
      </c>
      <c r="AB4" s="7">
        <f>IF(rechnung="x",+Rentabilitätsplan!AA4*(1+USterm),+Rentabilitätsplan!AB4*(1+USterm))</f>
        <v>0</v>
      </c>
      <c r="AC4" s="20">
        <f t="shared" si="1"/>
        <v>0</v>
      </c>
      <c r="AD4" s="7">
        <f>IF(rechnung="x",+Rentabilitätsplan!AB4*(1+USterm),+Rentabilitätsplan!AD4*(1+USterm))</f>
        <v>0</v>
      </c>
      <c r="AE4" s="7">
        <f>IF(rechnung="x",+Rentabilitätsplan!AD4*(1+USterm),+Rentabilitätsplan!AE4*(1+USterm))</f>
        <v>0</v>
      </c>
      <c r="AF4" s="7">
        <f>IF(rechnung="x",+Rentabilitätsplan!AE4*(1+USterm),+Rentabilitätsplan!AF4*(1+USterm))</f>
        <v>0</v>
      </c>
      <c r="AG4" s="7">
        <f>IF(rechnung="x",+Rentabilitätsplan!AF4*(1+USterm),+Rentabilitätsplan!AG4*(1+USterm))</f>
        <v>0</v>
      </c>
      <c r="AH4" s="7">
        <f>IF(rechnung="x",+Rentabilitätsplan!AG4*(1+USterm),+Rentabilitätsplan!AH4*(1+USterm))</f>
        <v>0</v>
      </c>
      <c r="AI4" s="7">
        <f>IF(rechnung="x",+Rentabilitätsplan!AH4*(1+USterm),+Rentabilitätsplan!AI4*(1+USterm))</f>
        <v>0</v>
      </c>
      <c r="AJ4" s="7">
        <f>IF(rechnung="x",+Rentabilitätsplan!AI4*(1+USterm),+Rentabilitätsplan!AJ4*(1+USterm))</f>
        <v>0</v>
      </c>
      <c r="AK4" s="7">
        <f>IF(rechnung="x",+Rentabilitätsplan!AJ4*(1+USterm),+Rentabilitätsplan!AK4*(1+USterm))</f>
        <v>0</v>
      </c>
      <c r="AL4" s="7">
        <f>IF(rechnung="x",+Rentabilitätsplan!AK4*(1+USterm),+Rentabilitätsplan!AL4*(1+USterm))</f>
        <v>0</v>
      </c>
      <c r="AM4" s="7">
        <f>IF(rechnung="x",+Rentabilitätsplan!AL4*(1+USterm),+Rentabilitätsplan!AM4*(1+USterm))</f>
        <v>0</v>
      </c>
      <c r="AN4" s="7">
        <f>IF(rechnung="x",+Rentabilitätsplan!AM4*(1+USterm),+Rentabilitätsplan!AN4*(1+USterm))</f>
        <v>0</v>
      </c>
      <c r="AO4" s="7">
        <f>IF(rechnung="x",+Rentabilitätsplan!AN4*(1+USterm),+Rentabilitätsplan!AO4*(1+USterm))</f>
        <v>0</v>
      </c>
      <c r="AP4" s="20">
        <f>SUM(AD4:AO4)</f>
        <v>0</v>
      </c>
      <c r="AQ4" s="7">
        <f>IF(rechnung="x",+Rentabilitätsplan!AO4*(1+USterm),+Rentabilitätsplan!AQ4*(1+USterm))</f>
        <v>0</v>
      </c>
      <c r="AR4" s="7">
        <f>IF(rechnung="x",+Rentabilitätsplan!AQ4*(1+USterm),+Rentabilitätsplan!AR4*(1+USterm))</f>
        <v>0</v>
      </c>
      <c r="AS4" s="7">
        <f>IF(rechnung="x",+Rentabilitätsplan!AR4*(1+USterm),+Rentabilitätsplan!AS4*(1+USterm))</f>
        <v>0</v>
      </c>
      <c r="AT4" s="7">
        <f>IF(rechnung="x",+Rentabilitätsplan!AS4*(1+USterm),+Rentabilitätsplan!AT4*(1+USterm))</f>
        <v>0</v>
      </c>
      <c r="AU4" s="7">
        <f>IF(rechnung="x",+Rentabilitätsplan!AT4*(1+USterm),+Rentabilitätsplan!AU4*(1+USterm))</f>
        <v>0</v>
      </c>
      <c r="AV4" s="7">
        <f>IF(rechnung="x",+Rentabilitätsplan!AU4*(1+USterm),+Rentabilitätsplan!AV4*(1+USterm))</f>
        <v>0</v>
      </c>
      <c r="AW4" s="7">
        <f>IF(rechnung="x",+Rentabilitätsplan!AV4*(1+USterm),+Rentabilitätsplan!AW4*(1+USterm))</f>
        <v>0</v>
      </c>
      <c r="AX4" s="7">
        <f>IF(rechnung="x",+Rentabilitätsplan!AW4*(1+USterm),+Rentabilitätsplan!AX4*(1+USterm))</f>
        <v>0</v>
      </c>
      <c r="AY4" s="7">
        <f>IF(rechnung="x",+Rentabilitätsplan!AX4*(1+USterm),+Rentabilitätsplan!AY4*(1+USterm))</f>
        <v>0</v>
      </c>
      <c r="AZ4" s="7">
        <f>IF(rechnung="x",+Rentabilitätsplan!AY4*(1+USterm),+Rentabilitätsplan!AZ4*(1+USterm))</f>
        <v>0</v>
      </c>
      <c r="BA4" s="7">
        <f>IF(rechnung="x",+Rentabilitätsplan!AZ4*(1+USterm),+Rentabilitätsplan!BA4*(1+USterm))</f>
        <v>0</v>
      </c>
      <c r="BB4" s="7">
        <f>IF(rechnung="x",+Rentabilitätsplan!BA4*(1+USterm),+Rentabilitätsplan!BB4*(1+USterm))</f>
        <v>0</v>
      </c>
      <c r="BC4" s="20">
        <f>SUM(AQ4:BB4)</f>
        <v>0</v>
      </c>
    </row>
    <row r="5" spans="1:55" x14ac:dyDescent="0.25">
      <c r="A5" s="5"/>
      <c r="B5" t="str">
        <f>IF('Notwendige Angaben'!$A$17="x","Umsatzplan Dienstleistungen 19%","Umsatzplan Dienstleistungen")</f>
        <v>Umsatzplan Dienstleistungen</v>
      </c>
      <c r="D5" s="7">
        <f>IF(rechnung="x",0,+Rentabilitätsplan!D5*(1+USteins))</f>
        <v>0</v>
      </c>
      <c r="E5" s="7">
        <f>IF(rechnung="x",+Rentabilitätsplan!D5*(1+USteins),+Rentabilitätsplan!E5*(1+USteins))</f>
        <v>0</v>
      </c>
      <c r="F5" s="7">
        <f>IF(rechnung="x",+Rentabilitätsplan!E5*(1+USteins),+Rentabilitätsplan!F5*(1+USteins))</f>
        <v>0</v>
      </c>
      <c r="G5" s="7">
        <f>IF(rechnung="x",+Rentabilitätsplan!F5*(1+USteins),+Rentabilitätsplan!G5*(1+USteins))</f>
        <v>0</v>
      </c>
      <c r="H5" s="7">
        <f>IF(rechnung="x",+Rentabilitätsplan!G5*(1+USteins),+Rentabilitätsplan!H5*(1+USteins))</f>
        <v>0</v>
      </c>
      <c r="I5" s="7">
        <f>IF(rechnung="x",+Rentabilitätsplan!H5*(1+USteins),+Rentabilitätsplan!I5*(1+USteins))</f>
        <v>0</v>
      </c>
      <c r="J5" s="7">
        <f>IF(rechnung="x",+Rentabilitätsplan!I5*(1+USteins),+Rentabilitätsplan!J5*(1+USteins))</f>
        <v>0</v>
      </c>
      <c r="K5" s="7">
        <f>IF(rechnung="x",+Rentabilitätsplan!J5*(1+USteins),+Rentabilitätsplan!K5*(1+USteins))</f>
        <v>0</v>
      </c>
      <c r="L5" s="7">
        <f>IF(rechnung="x",+Rentabilitätsplan!K5*(1+USteins),+Rentabilitätsplan!L5*(1+USteins))</f>
        <v>0</v>
      </c>
      <c r="M5" s="7">
        <f>IF(rechnung="x",+Rentabilitätsplan!L5*(1+USteins),+Rentabilitätsplan!M5*(1+USteins))</f>
        <v>0</v>
      </c>
      <c r="N5" s="7">
        <f>IF(rechnung="x",+Rentabilitätsplan!M5*(1+USteins),+Rentabilitätsplan!N5*(1+USteins))</f>
        <v>0</v>
      </c>
      <c r="O5" s="7">
        <f>IF(rechnung="x",+Rentabilitätsplan!N5*(1+USteins),+Rentabilitätsplan!O5*(1+USteins))</f>
        <v>0</v>
      </c>
      <c r="P5" s="20">
        <f t="shared" si="0"/>
        <v>0</v>
      </c>
      <c r="Q5" s="7">
        <f>IF(rechnung="x",+Rentabilitätsplan!O5*(1+USteins),+Rentabilitätsplan!Q5*(1+USt))</f>
        <v>0</v>
      </c>
      <c r="R5" s="7">
        <f>IF(rechnung="x",+Rentabilitätsplan!Q5*(1+USt),+Rentabilitätsplan!R5*(1+USt))</f>
        <v>0</v>
      </c>
      <c r="S5" s="7">
        <f>IF(rechnung="x",+Rentabilitätsplan!R5*(1+USt),+Rentabilitätsplan!S5*(1+USt))</f>
        <v>0</v>
      </c>
      <c r="T5" s="7">
        <f>IF(rechnung="x",+Rentabilitätsplan!S5*(1+USt),+Rentabilitätsplan!T5*(1+USt))</f>
        <v>0</v>
      </c>
      <c r="U5" s="7">
        <f>IF(rechnung="x",+Rentabilitätsplan!T5*(1+USt),+Rentabilitätsplan!U5*(1+USt))</f>
        <v>0</v>
      </c>
      <c r="V5" s="7">
        <f>IF(rechnung="x",+Rentabilitätsplan!U5*(1+USt),+Rentabilitätsplan!V5*(1+USt))</f>
        <v>0</v>
      </c>
      <c r="W5" s="7">
        <f>IF(rechnung="x",+Rentabilitätsplan!V5*(1+USt),+Rentabilitätsplan!W5*(1+USt))</f>
        <v>0</v>
      </c>
      <c r="X5" s="7">
        <f>IF(rechnung="x",+Rentabilitätsplan!W5*(1+USt),+Rentabilitätsplan!X5*(1+USt))</f>
        <v>0</v>
      </c>
      <c r="Y5" s="7">
        <f>IF(rechnung="x",+Rentabilitätsplan!X5*(1+USt),+Rentabilitätsplan!Y5*(1+USt))</f>
        <v>0</v>
      </c>
      <c r="Z5" s="7">
        <f>IF(rechnung="x",+Rentabilitätsplan!Y5*(1+USt),+Rentabilitätsplan!Z5*(1+USt))</f>
        <v>0</v>
      </c>
      <c r="AA5" s="7">
        <f>IF(rechnung="x",+Rentabilitätsplan!Z5*(1+USt),+Rentabilitätsplan!AA5*(1+USt))</f>
        <v>0</v>
      </c>
      <c r="AB5" s="7">
        <f>IF(rechnung="x",+Rentabilitätsplan!AA5*(1+USt),+Rentabilitätsplan!AB5*(1+USt))</f>
        <v>0</v>
      </c>
      <c r="AC5" s="20">
        <f t="shared" si="1"/>
        <v>0</v>
      </c>
      <c r="AD5" s="7">
        <f>IF(rechnung="x",+Rentabilitätsplan!AB5*(1+USt),+Rentabilitätsplan!AD5*(1+USt))</f>
        <v>0</v>
      </c>
      <c r="AE5" s="7">
        <f>IF(rechnung="x",+Rentabilitätsplan!AD5*(1+USt),+Rentabilitätsplan!AE5*(1+USt))</f>
        <v>0</v>
      </c>
      <c r="AF5" s="7">
        <f>IF(rechnung="x",+Rentabilitätsplan!AE5*(1+USt),+Rentabilitätsplan!AF5*(1+USt))</f>
        <v>0</v>
      </c>
      <c r="AG5" s="7">
        <f>IF(rechnung="x",+Rentabilitätsplan!AF5*(1+USt),+Rentabilitätsplan!AG5*(1+USt))</f>
        <v>0</v>
      </c>
      <c r="AH5" s="7">
        <f>IF(rechnung="x",+Rentabilitätsplan!AG5*(1+USt),+Rentabilitätsplan!AH5*(1+USt))</f>
        <v>0</v>
      </c>
      <c r="AI5" s="7">
        <f>IF(rechnung="x",+Rentabilitätsplan!AH5*(1+USt),+Rentabilitätsplan!AI5*(1+USt))</f>
        <v>0</v>
      </c>
      <c r="AJ5" s="7">
        <f>IF(rechnung="x",+Rentabilitätsplan!AI5*(1+USt),+Rentabilitätsplan!AJ5*(1+USt))</f>
        <v>0</v>
      </c>
      <c r="AK5" s="7">
        <f>IF(rechnung="x",+Rentabilitätsplan!AJ5*(1+USt),+Rentabilitätsplan!AK5*(1+USt))</f>
        <v>0</v>
      </c>
      <c r="AL5" s="7">
        <f>IF(rechnung="x",+Rentabilitätsplan!AK5*(1+USt),+Rentabilitätsplan!AL5*(1+USt))</f>
        <v>0</v>
      </c>
      <c r="AM5" s="7">
        <f>IF(rechnung="x",+Rentabilitätsplan!AL5*(1+USt),+Rentabilitätsplan!AM5*(1+USt))</f>
        <v>0</v>
      </c>
      <c r="AN5" s="7">
        <f>IF(rechnung="x",+Rentabilitätsplan!AM5*(1+USt),+Rentabilitätsplan!AN5*(1+USt))</f>
        <v>0</v>
      </c>
      <c r="AO5" s="7">
        <f>IF(rechnung="x",+Rentabilitätsplan!AN5*(1+USt),+Rentabilitätsplan!AO5*(1+USt))</f>
        <v>0</v>
      </c>
      <c r="AP5" s="20">
        <f>SUM(AD5:AO5)</f>
        <v>0</v>
      </c>
      <c r="AQ5" s="7">
        <f>IF(rechnung="x",+Rentabilitätsplan!AO5*(1+USt),+Rentabilitätsplan!AQ5*(1+USt))</f>
        <v>0</v>
      </c>
      <c r="AR5" s="7">
        <f>IF(rechnung="x",+Rentabilitätsplan!AQ5*(1+USt),+Rentabilitätsplan!AR5*(1+USt))</f>
        <v>0</v>
      </c>
      <c r="AS5" s="7">
        <f>IF(rechnung="x",+Rentabilitätsplan!AR5*(1+USt),+Rentabilitätsplan!AS5*(1+USt))</f>
        <v>0</v>
      </c>
      <c r="AT5" s="7">
        <f>IF(rechnung="x",+Rentabilitätsplan!AS5*(1+USt),+Rentabilitätsplan!AT5*(1+USt))</f>
        <v>0</v>
      </c>
      <c r="AU5" s="7">
        <f>IF(rechnung="x",+Rentabilitätsplan!AT5*(1+USt),+Rentabilitätsplan!AU5*(1+USt))</f>
        <v>0</v>
      </c>
      <c r="AV5" s="7">
        <f>IF(rechnung="x",+Rentabilitätsplan!AU5*(1+USt),+Rentabilitätsplan!AV5*(1+USt))</f>
        <v>0</v>
      </c>
      <c r="AW5" s="7">
        <f>IF(rechnung="x",+Rentabilitätsplan!AV5*(1+USt),+Rentabilitätsplan!AW5*(1+USt))</f>
        <v>0</v>
      </c>
      <c r="AX5" s="7">
        <f>IF(rechnung="x",+Rentabilitätsplan!AW5*(1+USt),+Rentabilitätsplan!AX5*(1+USt))</f>
        <v>0</v>
      </c>
      <c r="AY5" s="7">
        <f>IF(rechnung="x",+Rentabilitätsplan!AX5*(1+USt),+Rentabilitätsplan!AY5*(1+USt))</f>
        <v>0</v>
      </c>
      <c r="AZ5" s="7">
        <f>IF(rechnung="x",+Rentabilitätsplan!AY5*(1+USt),+Rentabilitätsplan!AZ5*(1+USt))</f>
        <v>0</v>
      </c>
      <c r="BA5" s="7">
        <f>IF(rechnung="x",+Rentabilitätsplan!AZ5*(1+USt),+Rentabilitätsplan!BA5*(1+USt))</f>
        <v>0</v>
      </c>
      <c r="BB5" s="7">
        <f>IF(rechnung="x",+Rentabilitätsplan!BA5*(1+USt),+Rentabilitätsplan!BB5*(1+USt))</f>
        <v>0</v>
      </c>
      <c r="BC5" s="20">
        <f>SUM(AQ5:BB5)</f>
        <v>0</v>
      </c>
    </row>
    <row r="6" spans="1:55" x14ac:dyDescent="0.25">
      <c r="A6" s="5"/>
      <c r="B6" t="str">
        <f>IF('Notwendige Angaben'!$A$17="x","Erlösschmälerungen (Skonto) brutto","Erlösschmälerungen (Skonto)")</f>
        <v>Erlösschmälerungen (Skonto)</v>
      </c>
      <c r="D6" s="7">
        <f>IF(rechnung="x",0,(((+Rentabilitätsplan!D3+Rentabilitätsplan!D5)*(1+USteins)+Rentabilitätsplan!D4*(1+UStermeins)))*Rentabilitätsplan!$B6)</f>
        <v>0</v>
      </c>
      <c r="E6" s="7">
        <f>IF(rechnung="x",((Rentabilitätsplan!D3+Rentabilitätsplan!D5)*(1+USteins)+Rentabilitätsplan!D4*(1+UStermeins))*Rentabilitätsplan!$B6,((+Rentabilitätsplan!D3+Rentabilitätsplan!D5)*(1+USteins)+Rentabilitätsplan!E4*(1+UStermeins))*Rentabilitätsplan!$B6)</f>
        <v>0</v>
      </c>
      <c r="F6" s="7">
        <f>IF(rechnung="x",((Rentabilitätsplan!E3+Rentabilitätsplan!E5)*(1+USteins)+Rentabilitätsplan!E4*(1+UStermeins))*Rentabilitätsplan!$B6,((+Rentabilitätsplan!E3+Rentabilitätsplan!E5)*(1+USteins)+Rentabilitätsplan!F4*(1+UStermeins))*Rentabilitätsplan!$B6)</f>
        <v>0</v>
      </c>
      <c r="G6" s="7">
        <f>IF(rechnung="x",((Rentabilitätsplan!F3+Rentabilitätsplan!F5)*(1+USteins)+Rentabilitätsplan!F4*(1+UStermeins))*Rentabilitätsplan!$B6,((+Rentabilitätsplan!F3+Rentabilitätsplan!F5)*(1+USteins)+Rentabilitätsplan!G4*(1+UStermeins))*Rentabilitätsplan!$B6)</f>
        <v>0</v>
      </c>
      <c r="H6" s="7">
        <f>IF(rechnung="x",((Rentabilitätsplan!G3+Rentabilitätsplan!G5)*(1+USteins)+Rentabilitätsplan!G4*(1+UStermeins))*Rentabilitätsplan!$B6,((+Rentabilitätsplan!G3+Rentabilitätsplan!G5)*(1+USteins)+Rentabilitätsplan!H4*(1+UStermeins))*Rentabilitätsplan!$B6)</f>
        <v>0</v>
      </c>
      <c r="I6" s="7">
        <f>IF(rechnung="x",((Rentabilitätsplan!H3+Rentabilitätsplan!H5)*(1+USteins)+Rentabilitätsplan!H4*(1+UStermeins))*Rentabilitätsplan!$B6,((+Rentabilitätsplan!H3+Rentabilitätsplan!H5)*(1+USteins)+Rentabilitätsplan!I4*(1+UStermeins))*Rentabilitätsplan!$B6)</f>
        <v>0</v>
      </c>
      <c r="J6" s="7">
        <f>IF(rechnung="x",((Rentabilitätsplan!I3+Rentabilitätsplan!I5)*(1+USteins)+Rentabilitätsplan!I4*(1+UStermeins))*Rentabilitätsplan!$B6,((+Rentabilitätsplan!I3+Rentabilitätsplan!I5)*(1+USteins)+Rentabilitätsplan!J4*(1+UStermeins))*Rentabilitätsplan!$B6)</f>
        <v>0</v>
      </c>
      <c r="K6" s="7">
        <f>IF(rechnung="x",((Rentabilitätsplan!J3+Rentabilitätsplan!J5)*(1+USteins)+Rentabilitätsplan!J4*(1+UStermeins))*Rentabilitätsplan!$B6,((+Rentabilitätsplan!J3+Rentabilitätsplan!J5)*(1+USteins)+Rentabilitätsplan!K4*(1+UStermeins))*Rentabilitätsplan!$B6)</f>
        <v>0</v>
      </c>
      <c r="L6" s="7">
        <f>IF(rechnung="x",((Rentabilitätsplan!K3+Rentabilitätsplan!K5)*(1+USteins)+Rentabilitätsplan!K4*(1+UStermeins))*Rentabilitätsplan!$B6,((+Rentabilitätsplan!K3+Rentabilitätsplan!K5)*(1+USteins)+Rentabilitätsplan!L4*(1+UStermeins))*Rentabilitätsplan!$B6)</f>
        <v>0</v>
      </c>
      <c r="M6" s="7">
        <f>IF(rechnung="x",((Rentabilitätsplan!L3+Rentabilitätsplan!L5)*(1+USteins)+Rentabilitätsplan!L4*(1+UStermeins))*Rentabilitätsplan!$B6,((+Rentabilitätsplan!L3+Rentabilitätsplan!L5)*(1+USteins)+Rentabilitätsplan!M4*(1+UStermeins))*Rentabilitätsplan!$B6)</f>
        <v>0</v>
      </c>
      <c r="N6" s="7">
        <f>IF(rechnung="x",((Rentabilitätsplan!M3+Rentabilitätsplan!M5)*(1+USteins)+Rentabilitätsplan!M4*(1+UStermeins))*Rentabilitätsplan!$B6,((+Rentabilitätsplan!M3+Rentabilitätsplan!M5)*(1+USteins)+Rentabilitätsplan!N4*(1+UStermeins))*Rentabilitätsplan!$B6)</f>
        <v>0</v>
      </c>
      <c r="O6" s="7">
        <f>IF(rechnung="x",((Rentabilitätsplan!N3+Rentabilitätsplan!N5)*(1+USteins)+Rentabilitätsplan!N4*(1+UStermeins))*Rentabilitätsplan!$B6,((+Rentabilitätsplan!N3+Rentabilitätsplan!N5)*(1+USteins)+Rentabilitätsplan!O4*(1+UStermeins))*Rentabilitätsplan!$B6)</f>
        <v>0</v>
      </c>
      <c r="P6" s="20">
        <f t="shared" si="0"/>
        <v>0</v>
      </c>
      <c r="Q6" s="7">
        <f>IF(rechnung="x",((Rentabilitätsplan!O3+Rentabilitätsplan!O5)*(1+USteins)+Rentabilitätsplan!O4*(1+UStermeins))*Rentabilitätsplan!$B6,((+Rentabilitätsplan!Q3+Rentabilitätsplan!Q5)*(1+USt)+Rentabilitätsplan!Q4*(1+USterm))*Rentabilitätsplan!$B6)</f>
        <v>0</v>
      </c>
      <c r="R6" s="7">
        <f>IF(rechnung="x",((Rentabilitätsplan!Q3+Rentabilitätsplan!Q5)*(1+USt)+Rentabilitätsplan!Q4*(1+USterm))*Rentabilitätsplan!$B6,((+Rentabilitätsplan!R3+Rentabilitätsplan!R5)*(1+USt)+Rentabilitätsplan!R4*(1+USterm))*Rentabilitätsplan!$B6)</f>
        <v>0</v>
      </c>
      <c r="S6" s="7">
        <f>IF(rechnung="x",((Rentabilitätsplan!R3+Rentabilitätsplan!R5)*(1+USt)+Rentabilitätsplan!R4*(1+USterm))*Rentabilitätsplan!$B6,((+Rentabilitätsplan!S3+Rentabilitätsplan!S5)*(1+USt)+Rentabilitätsplan!S4*(1+USterm))*Rentabilitätsplan!$B6)</f>
        <v>0</v>
      </c>
      <c r="T6" s="7">
        <f>IF(rechnung="x",((Rentabilitätsplan!S3+Rentabilitätsplan!S5)*(1+USt)+Rentabilitätsplan!S4*(1+USterm))*Rentabilitätsplan!$B6,((+Rentabilitätsplan!T3+Rentabilitätsplan!T5)*(1+USt)+Rentabilitätsplan!T4*(1+USterm))*Rentabilitätsplan!$B6)</f>
        <v>0</v>
      </c>
      <c r="U6" s="7">
        <f>IF(rechnung="x",((Rentabilitätsplan!T3+Rentabilitätsplan!T5)*(1+USt)+Rentabilitätsplan!T4*(1+USterm))*Rentabilitätsplan!$B6,((+Rentabilitätsplan!U3+Rentabilitätsplan!U5)*(1+USt)+Rentabilitätsplan!U4*(1+USterm))*Rentabilitätsplan!$B6)</f>
        <v>0</v>
      </c>
      <c r="V6" s="7">
        <f>IF(rechnung="x",((Rentabilitätsplan!U3+Rentabilitätsplan!U5)*(1+USt)+Rentabilitätsplan!U4*(1+USterm))*Rentabilitätsplan!$B6,((+Rentabilitätsplan!V3+Rentabilitätsplan!V5)*(1+USt)+Rentabilitätsplan!V4*(1+USterm))*Rentabilitätsplan!$B6)</f>
        <v>0</v>
      </c>
      <c r="W6" s="7">
        <f>IF(rechnung="x",((Rentabilitätsplan!V3+Rentabilitätsplan!V5)*(1+USt)+Rentabilitätsplan!V4*(1+USterm))*Rentabilitätsplan!$B6,((+Rentabilitätsplan!W3+Rentabilitätsplan!W5)*(1+USt)+Rentabilitätsplan!W4*(1+USterm))*Rentabilitätsplan!$B6)</f>
        <v>0</v>
      </c>
      <c r="X6" s="7">
        <f>IF(rechnung="x",((Rentabilitätsplan!W3+Rentabilitätsplan!W5)*(1+USt)+Rentabilitätsplan!W4*(1+USterm))*Rentabilitätsplan!$B6,((+Rentabilitätsplan!X3+Rentabilitätsplan!X5)*(1+USt)+Rentabilitätsplan!X4*(1+USterm))*Rentabilitätsplan!$B6)</f>
        <v>0</v>
      </c>
      <c r="Y6" s="7">
        <f>IF(rechnung="x",((Rentabilitätsplan!X3+Rentabilitätsplan!X5)*(1+USt)+Rentabilitätsplan!X4*(1+USterm))*Rentabilitätsplan!$B6,((+Rentabilitätsplan!Y3+Rentabilitätsplan!Y5)*(1+USt)+Rentabilitätsplan!Y4*(1+USterm))*Rentabilitätsplan!$B6)</f>
        <v>0</v>
      </c>
      <c r="Z6" s="7">
        <f>IF(rechnung="x",((Rentabilitätsplan!Y3+Rentabilitätsplan!Y5)*(1+USt)+Rentabilitätsplan!Y4*(1+USterm))*Rentabilitätsplan!$B6,((+Rentabilitätsplan!Z3+Rentabilitätsplan!Z5)*(1+USt)+Rentabilitätsplan!Z4*(1+USterm))*Rentabilitätsplan!$B6)</f>
        <v>0</v>
      </c>
      <c r="AA6" s="7">
        <f>IF(rechnung="x",((Rentabilitätsplan!Z3+Rentabilitätsplan!Z5)*(1+USt)+Rentabilitätsplan!Z4*(1+USterm))*Rentabilitätsplan!$B6,((+Rentabilitätsplan!AA3+Rentabilitätsplan!AA5)*(1+USt)+Rentabilitätsplan!AA4*(1+USterm))*Rentabilitätsplan!$B6)</f>
        <v>0</v>
      </c>
      <c r="AB6" s="7">
        <f>IF(rechnung="x",((Rentabilitätsplan!AA3+Rentabilitätsplan!AA5)*(1+USt)+Rentabilitätsplan!AA4*(1+USterm))*Rentabilitätsplan!$B6,((+Rentabilitätsplan!AB3+Rentabilitätsplan!AB5)*(1+USt)+Rentabilitätsplan!AB4*(1+USterm))*Rentabilitätsplan!$B6)</f>
        <v>0</v>
      </c>
      <c r="AC6" s="20">
        <f t="shared" si="1"/>
        <v>0</v>
      </c>
      <c r="AD6" s="7">
        <f>IF(rechnung="x",((Rentabilitätsplan!AB3+Rentabilitätsplan!AB5)*(1+USt)+Rentabilitätsplan!AB4*(1+USterm))*Rentabilitätsplan!$B6,((+Rentabilitätsplan!AD3+Rentabilitätsplan!AD5)*(1+USt)+Rentabilitätsplan!AD4*(1+USterm))*Rentabilitätsplan!$B6)</f>
        <v>0</v>
      </c>
      <c r="AE6" s="7">
        <f>IF(rechnung="x",((Rentabilitätsplan!AD3+Rentabilitätsplan!AD5)*(1+USt)+Rentabilitätsplan!AD4*(1+USterm))*Rentabilitätsplan!$B6,((+Rentabilitätsplan!AE3+Rentabilitätsplan!AE5)*(1+USt)+Rentabilitätsplan!AE4*(1+USterm))*Rentabilitätsplan!$B6)</f>
        <v>0</v>
      </c>
      <c r="AF6" s="7">
        <f>IF(rechnung="x",((Rentabilitätsplan!AE3+Rentabilitätsplan!AE5)*(1+USt)+Rentabilitätsplan!AE4*(1+USterm))*Rentabilitätsplan!$B6,((+Rentabilitätsplan!AF3+Rentabilitätsplan!AF5)*(1+USt)+Rentabilitätsplan!AF4*(1+USterm))*Rentabilitätsplan!$B6)</f>
        <v>0</v>
      </c>
      <c r="AG6" s="7">
        <f>IF(rechnung="x",((Rentabilitätsplan!AF3+Rentabilitätsplan!AF5)*(1+USt)+Rentabilitätsplan!AF4*(1+USterm))*Rentabilitätsplan!$B6,((+Rentabilitätsplan!AG3+Rentabilitätsplan!AG5)*(1+USt)+Rentabilitätsplan!AG4*(1+USterm))*Rentabilitätsplan!$B6)</f>
        <v>0</v>
      </c>
      <c r="AH6" s="7">
        <f>IF(rechnung="x",((Rentabilitätsplan!AG3+Rentabilitätsplan!AG5)*(1+USt)+Rentabilitätsplan!AG4*(1+USterm))*Rentabilitätsplan!$B6,((+Rentabilitätsplan!AH3+Rentabilitätsplan!AH5)*(1+USt)+Rentabilitätsplan!AH4*(1+USterm))*Rentabilitätsplan!$B6)</f>
        <v>0</v>
      </c>
      <c r="AI6" s="7">
        <f>IF(rechnung="x",((Rentabilitätsplan!AH3+Rentabilitätsplan!AH5)*(1+USt)+Rentabilitätsplan!AH4*(1+USterm))*Rentabilitätsplan!$B6,((+Rentabilitätsplan!AI3+Rentabilitätsplan!AI5)*(1+USt)+Rentabilitätsplan!AI4*(1+USterm))*Rentabilitätsplan!$B6)</f>
        <v>0</v>
      </c>
      <c r="AJ6" s="7">
        <f>IF(rechnung="x",((Rentabilitätsplan!AI3+Rentabilitätsplan!AI5)*(1+USt)+Rentabilitätsplan!AI4*(1+USterm))*Rentabilitätsplan!$B6,((+Rentabilitätsplan!AJ3+Rentabilitätsplan!AJ5)*(1+USt)+Rentabilitätsplan!AJ4*(1+USterm))*Rentabilitätsplan!$B6)</f>
        <v>0</v>
      </c>
      <c r="AK6" s="7">
        <f>IF(rechnung="x",((Rentabilitätsplan!AJ3+Rentabilitätsplan!AJ5)*(1+USt)+Rentabilitätsplan!AJ4*(1+USterm))*Rentabilitätsplan!$B6,((+Rentabilitätsplan!AK3+Rentabilitätsplan!AK5)*(1+USt)+Rentabilitätsplan!AK4*(1+USterm))*Rentabilitätsplan!$B6)</f>
        <v>0</v>
      </c>
      <c r="AL6" s="7">
        <f>IF(rechnung="x",((Rentabilitätsplan!AK3+Rentabilitätsplan!AK5)*(1+USt)+Rentabilitätsplan!AK4*(1+USterm))*Rentabilitätsplan!$B6,((+Rentabilitätsplan!AL3+Rentabilitätsplan!AL5)*(1+USt)+Rentabilitätsplan!AL4*(1+USterm))*Rentabilitätsplan!$B6)</f>
        <v>0</v>
      </c>
      <c r="AM6" s="7">
        <f>IF(rechnung="x",((Rentabilitätsplan!AL3+Rentabilitätsplan!AL5)*(1+USt)+Rentabilitätsplan!AL4*(1+USterm))*Rentabilitätsplan!$B6,((+Rentabilitätsplan!AM3+Rentabilitätsplan!AM5)*(1+USt)+Rentabilitätsplan!AM4*(1+USterm))*Rentabilitätsplan!$B6)</f>
        <v>0</v>
      </c>
      <c r="AN6" s="7">
        <f>IF(rechnung="x",((Rentabilitätsplan!AM3+Rentabilitätsplan!AM5)*(1+USt)+Rentabilitätsplan!AM4*(1+USterm))*Rentabilitätsplan!$B6,((+Rentabilitätsplan!AN3+Rentabilitätsplan!AN5)*(1+USt)+Rentabilitätsplan!AN4*(1+USterm))*Rentabilitätsplan!$B6)</f>
        <v>0</v>
      </c>
      <c r="AO6" s="7">
        <f>IF(rechnung="x",((Rentabilitätsplan!AN3+Rentabilitätsplan!AN5)*(1+USt)+Rentabilitätsplan!AN4*(1+USterm))*Rentabilitätsplan!$B6,((+Rentabilitätsplan!AO3+Rentabilitätsplan!AO5)*(1+USt)+Rentabilitätsplan!AO4*(1+USterm))*Rentabilitätsplan!$B6)</f>
        <v>0</v>
      </c>
      <c r="AP6" s="20">
        <f>SUM(AD6:AO6)</f>
        <v>0</v>
      </c>
      <c r="AQ6" s="7">
        <f>IF(rechnung="x",((Rentabilitätsplan!AO3+Rentabilitätsplan!AO5)*(1+USt)+Rentabilitätsplan!AO4*(1+USterm))*Rentabilitätsplan!$B6,((+Rentabilitätsplan!AQ3+Rentabilitätsplan!AQ5)*(1+USt)+Rentabilitätsplan!AQ4*(1+USterm))*Rentabilitätsplan!$B6)</f>
        <v>0</v>
      </c>
      <c r="AR6" s="7">
        <f>IF(rechnung="x",((Rentabilitätsplan!AQ3+Rentabilitätsplan!AQ5)*(1+USt)+Rentabilitätsplan!AQ4*(1+USterm))*Rentabilitätsplan!$B6,((+Rentabilitätsplan!AR3+Rentabilitätsplan!AR5)*(1+USt)+Rentabilitätsplan!AR4*(1+USterm))*Rentabilitätsplan!$B6)</f>
        <v>0</v>
      </c>
      <c r="AS6" s="7">
        <f>IF(rechnung="x",((Rentabilitätsplan!AR3+Rentabilitätsplan!AR5)*(1+USt)+Rentabilitätsplan!AR4*(1+USterm))*Rentabilitätsplan!$B6,((+Rentabilitätsplan!AS3+Rentabilitätsplan!AS5)*(1+USt)+Rentabilitätsplan!AS4*(1+USterm))*Rentabilitätsplan!$B6)</f>
        <v>0</v>
      </c>
      <c r="AT6" s="7">
        <f>IF(rechnung="x",((Rentabilitätsplan!AS3+Rentabilitätsplan!AS5)*(1+USt)+Rentabilitätsplan!AS4*(1+USterm))*Rentabilitätsplan!$B6,((+Rentabilitätsplan!AT3+Rentabilitätsplan!AT5)*(1+USt)+Rentabilitätsplan!AT4*(1+USterm))*Rentabilitätsplan!$B6)</f>
        <v>0</v>
      </c>
      <c r="AU6" s="7">
        <f>IF(rechnung="x",((Rentabilitätsplan!AT3+Rentabilitätsplan!AT5)*(1+USt)+Rentabilitätsplan!AT4*(1+USterm))*Rentabilitätsplan!$B6,((+Rentabilitätsplan!AU3+Rentabilitätsplan!AU5)*(1+USt)+Rentabilitätsplan!AU4*(1+USterm))*Rentabilitätsplan!$B6)</f>
        <v>0</v>
      </c>
      <c r="AV6" s="7">
        <f>IF(rechnung="x",((Rentabilitätsplan!AU3+Rentabilitätsplan!AU5)*(1+USt)+Rentabilitätsplan!AU4*(1+USterm))*Rentabilitätsplan!$B6,((+Rentabilitätsplan!AV3+Rentabilitätsplan!AV5)*(1+USt)+Rentabilitätsplan!AV4*(1+USterm))*Rentabilitätsplan!$B6)</f>
        <v>0</v>
      </c>
      <c r="AW6" s="7">
        <f>IF(rechnung="x",((Rentabilitätsplan!AV3+Rentabilitätsplan!AV5)*(1+USt)+Rentabilitätsplan!AV4*(1+USterm))*Rentabilitätsplan!$B6,((+Rentabilitätsplan!AW3+Rentabilitätsplan!AW5)*(1+USt)+Rentabilitätsplan!AW4*(1+USterm))*Rentabilitätsplan!$B6)</f>
        <v>0</v>
      </c>
      <c r="AX6" s="7">
        <f>IF(rechnung="x",((Rentabilitätsplan!AW3+Rentabilitätsplan!AW5)*(1+USt)+Rentabilitätsplan!AW4*(1+USterm))*Rentabilitätsplan!$B6,((+Rentabilitätsplan!AX3+Rentabilitätsplan!AX5)*(1+USt)+Rentabilitätsplan!AX4*(1+USterm))*Rentabilitätsplan!$B6)</f>
        <v>0</v>
      </c>
      <c r="AY6" s="7">
        <f>IF(rechnung="x",((Rentabilitätsplan!AX3+Rentabilitätsplan!AX5)*(1+USt)+Rentabilitätsplan!AX4*(1+USterm))*Rentabilitätsplan!$B6,((+Rentabilitätsplan!AY3+Rentabilitätsplan!AY5)*(1+USt)+Rentabilitätsplan!AY4*(1+USterm))*Rentabilitätsplan!$B6)</f>
        <v>0</v>
      </c>
      <c r="AZ6" s="7">
        <f>IF(rechnung="x",((Rentabilitätsplan!AY3+Rentabilitätsplan!AY5)*(1+USt)+Rentabilitätsplan!AY4*(1+USterm))*Rentabilitätsplan!$B6,((+Rentabilitätsplan!AZ3+Rentabilitätsplan!AZ5)*(1+USt)+Rentabilitätsplan!AZ4*(1+USterm))*Rentabilitätsplan!$B6)</f>
        <v>0</v>
      </c>
      <c r="BA6" s="7">
        <f>IF(rechnung="x",((Rentabilitätsplan!AZ3+Rentabilitätsplan!AZ5)*(1+USt)+Rentabilitätsplan!AZ4*(1+USterm))*Rentabilitätsplan!$B6,((+Rentabilitätsplan!BA3+Rentabilitätsplan!BA5)*(1+USt)+Rentabilitätsplan!BA4*(1+USterm))*Rentabilitätsplan!$B6)</f>
        <v>0</v>
      </c>
      <c r="BB6" s="7">
        <f>IF(rechnung="x",((Rentabilitätsplan!BA3+Rentabilitätsplan!BA5)*(1+USt)+Rentabilitätsplan!BA4*(1+USterm))*Rentabilitätsplan!$B6,((+Rentabilitätsplan!BB3+Rentabilitätsplan!BB5)*(1+USt)+Rentabilitätsplan!BB4*(1+USterm))*Rentabilitätsplan!$B6)</f>
        <v>0</v>
      </c>
      <c r="BC6" s="20">
        <f>SUM(AQ6:BB6)</f>
        <v>0</v>
      </c>
    </row>
    <row r="7" spans="1:55" x14ac:dyDescent="0.25">
      <c r="A7" s="5" t="str">
        <f>+Rentabilitätsplan!A7</f>
        <v>sonstige betriebliche Erträge</v>
      </c>
      <c r="D7" s="7">
        <f>+Rentabilitätsplan!D7*(1+USteins)</f>
        <v>0</v>
      </c>
      <c r="E7" s="7">
        <f>+Rentabilitätsplan!E7*(1+USteins)</f>
        <v>0</v>
      </c>
      <c r="F7" s="7">
        <f>+Rentabilitätsplan!F7*(1+USteins)</f>
        <v>0</v>
      </c>
      <c r="G7" s="7">
        <f>+Rentabilitätsplan!G7*(1+USteins)</f>
        <v>0</v>
      </c>
      <c r="H7" s="7">
        <f>+Rentabilitätsplan!H7*(1+USteins)</f>
        <v>0</v>
      </c>
      <c r="I7" s="7">
        <f>+Rentabilitätsplan!I7*(1+USteins)</f>
        <v>0</v>
      </c>
      <c r="J7" s="7">
        <f>+Rentabilitätsplan!J7*(1+USteins)</f>
        <v>0</v>
      </c>
      <c r="K7" s="7">
        <f>+Rentabilitätsplan!K7*(1+USteins)</f>
        <v>0</v>
      </c>
      <c r="L7" s="7">
        <f>+Rentabilitätsplan!L7*(1+USteins)</f>
        <v>0</v>
      </c>
      <c r="M7" s="7">
        <f>+Rentabilitätsplan!M7*(1+USteins)</f>
        <v>0</v>
      </c>
      <c r="N7" s="7">
        <f>+Rentabilitätsplan!N7*(1+USteins)</f>
        <v>0</v>
      </c>
      <c r="O7" s="7">
        <f>+Rentabilitätsplan!O7*(1+USteins)</f>
        <v>0</v>
      </c>
      <c r="P7" s="20">
        <f t="shared" si="0"/>
        <v>0</v>
      </c>
      <c r="Q7" s="7">
        <f>+Rentabilitätsplan!Q7*(1+USt)</f>
        <v>0</v>
      </c>
      <c r="R7" s="7">
        <f>+Rentabilitätsplan!R7*(1+USt)</f>
        <v>0</v>
      </c>
      <c r="S7" s="7">
        <f>+Rentabilitätsplan!S7*(1+USt)</f>
        <v>0</v>
      </c>
      <c r="T7" s="7">
        <f>+Rentabilitätsplan!T7*(1+USt)</f>
        <v>0</v>
      </c>
      <c r="U7" s="7">
        <f>+Rentabilitätsplan!U7*(1+USt)</f>
        <v>0</v>
      </c>
      <c r="V7" s="7">
        <f>+Rentabilitätsplan!V7*(1+USt)</f>
        <v>0</v>
      </c>
      <c r="W7" s="7">
        <f>+Rentabilitätsplan!W7*(1+USt)</f>
        <v>0</v>
      </c>
      <c r="X7" s="7">
        <f>+Rentabilitätsplan!X7*(1+USt)</f>
        <v>0</v>
      </c>
      <c r="Y7" s="7">
        <f>+Rentabilitätsplan!Y7*(1+USt)</f>
        <v>0</v>
      </c>
      <c r="Z7" s="7">
        <f>+Rentabilitätsplan!Z7*(1+USt)</f>
        <v>0</v>
      </c>
      <c r="AA7" s="7">
        <f>+Rentabilitätsplan!AA7*(1+USt)</f>
        <v>0</v>
      </c>
      <c r="AB7" s="7">
        <f>+Rentabilitätsplan!AB7*(1+USt)</f>
        <v>0</v>
      </c>
      <c r="AC7" s="20">
        <f t="shared" si="1"/>
        <v>0</v>
      </c>
      <c r="AD7" s="7">
        <f>+Rentabilitätsplan!AD7*(1+USt)</f>
        <v>0</v>
      </c>
      <c r="AE7" s="7">
        <f>+Rentabilitätsplan!AE7*(1+USt)</f>
        <v>0</v>
      </c>
      <c r="AF7" s="7">
        <f>+Rentabilitätsplan!AF7*(1+USt)</f>
        <v>0</v>
      </c>
      <c r="AG7" s="7">
        <f>+Rentabilitätsplan!AG7*(1+USt)</f>
        <v>0</v>
      </c>
      <c r="AH7" s="7">
        <f>+Rentabilitätsplan!AH7*(1+USt)</f>
        <v>0</v>
      </c>
      <c r="AI7" s="7">
        <f>+Rentabilitätsplan!AI7*(1+USt)</f>
        <v>0</v>
      </c>
      <c r="AJ7" s="7">
        <f>+Rentabilitätsplan!AJ7*(1+USt)</f>
        <v>0</v>
      </c>
      <c r="AK7" s="7">
        <f>+Rentabilitätsplan!AK7*(1+USt)</f>
        <v>0</v>
      </c>
      <c r="AL7" s="7">
        <f>+Rentabilitätsplan!AL7*(1+USt)</f>
        <v>0</v>
      </c>
      <c r="AM7" s="7">
        <f>+Rentabilitätsplan!AM7*(1+USt)</f>
        <v>0</v>
      </c>
      <c r="AN7" s="7">
        <f>+Rentabilitätsplan!AN7*(1+USt)</f>
        <v>0</v>
      </c>
      <c r="AO7" s="7">
        <f>+Rentabilitätsplan!AO7*(1+USt)</f>
        <v>0</v>
      </c>
      <c r="AP7" s="20">
        <f>SUM(AD7:AO7)</f>
        <v>0</v>
      </c>
      <c r="AQ7" s="7">
        <f>+Rentabilitätsplan!AQ7*(1+USt)</f>
        <v>0</v>
      </c>
      <c r="AR7" s="7">
        <f>+Rentabilitätsplan!AR7*(1+USt)</f>
        <v>0</v>
      </c>
      <c r="AS7" s="7">
        <f>+Rentabilitätsplan!AS7*(1+USt)</f>
        <v>0</v>
      </c>
      <c r="AT7" s="7">
        <f>+Rentabilitätsplan!AT7*(1+USt)</f>
        <v>0</v>
      </c>
      <c r="AU7" s="7">
        <f>+Rentabilitätsplan!AU7*(1+USt)</f>
        <v>0</v>
      </c>
      <c r="AV7" s="7">
        <f>+Rentabilitätsplan!AV7*(1+USt)</f>
        <v>0</v>
      </c>
      <c r="AW7" s="7">
        <f>+Rentabilitätsplan!AW7*(1+USt)</f>
        <v>0</v>
      </c>
      <c r="AX7" s="7">
        <f>+Rentabilitätsplan!AX7*(1+USt)</f>
        <v>0</v>
      </c>
      <c r="AY7" s="7">
        <f>+Rentabilitätsplan!AY7*(1+USt)</f>
        <v>0</v>
      </c>
      <c r="AZ7" s="7">
        <f>+Rentabilitätsplan!AZ7*(1+USt)</f>
        <v>0</v>
      </c>
      <c r="BA7" s="7">
        <f>+Rentabilitätsplan!BA7*(1+USt)</f>
        <v>0</v>
      </c>
      <c r="BB7" s="7">
        <f>+Rentabilitätsplan!BB7*(1+USt)</f>
        <v>0</v>
      </c>
      <c r="BC7" s="20">
        <f>SUM(AQ7:BB7)</f>
        <v>0</v>
      </c>
    </row>
    <row r="8" spans="1:55" x14ac:dyDescent="0.25">
      <c r="A8" s="5" t="str">
        <f>+Rentabilitätsplan!A8</f>
        <v>Wareneinkauf/Materialaufwand</v>
      </c>
      <c r="D8" s="7"/>
      <c r="E8" s="7"/>
      <c r="F8" s="7"/>
      <c r="G8" s="7"/>
      <c r="H8" s="7"/>
      <c r="I8" s="7"/>
      <c r="J8" s="7"/>
      <c r="K8" s="7"/>
      <c r="L8" s="7"/>
      <c r="M8" s="7"/>
      <c r="N8" s="7"/>
      <c r="O8" s="7"/>
      <c r="P8" s="20"/>
      <c r="Q8" s="7"/>
      <c r="R8" s="7"/>
      <c r="S8" s="7"/>
      <c r="T8" s="7"/>
      <c r="U8" s="7"/>
      <c r="V8" s="7"/>
      <c r="W8" s="7"/>
      <c r="X8" s="7"/>
      <c r="Y8" s="7"/>
      <c r="Z8" s="7"/>
      <c r="AA8" s="7"/>
      <c r="AB8" s="7"/>
      <c r="AC8" s="20"/>
      <c r="AD8" s="7"/>
      <c r="AE8" s="7"/>
      <c r="AF8" s="7"/>
      <c r="AG8" s="7"/>
      <c r="AH8" s="7"/>
      <c r="AI8" s="7"/>
      <c r="AJ8" s="7"/>
      <c r="AK8" s="7"/>
      <c r="AL8" s="7"/>
      <c r="AM8" s="7"/>
      <c r="AN8" s="7"/>
      <c r="AO8" s="7"/>
      <c r="AP8" s="20"/>
      <c r="AQ8" s="7"/>
      <c r="AR8" s="7"/>
      <c r="AS8" s="7"/>
      <c r="AT8" s="7"/>
      <c r="AU8" s="7"/>
      <c r="AV8" s="7"/>
      <c r="AW8" s="7"/>
      <c r="AX8" s="7"/>
      <c r="AY8" s="7"/>
      <c r="AZ8" s="7"/>
      <c r="BA8" s="7"/>
      <c r="BB8" s="7"/>
      <c r="BC8" s="20"/>
    </row>
    <row r="9" spans="1:55" x14ac:dyDescent="0.25">
      <c r="B9" t="str">
        <f>+Rentabilitätsplan!C9</f>
        <v>pauschaler Wareneinsatz</v>
      </c>
      <c r="D9" s="7">
        <f>+Rentabilitätsplan!D9*(1+VStWEeins)</f>
        <v>0</v>
      </c>
      <c r="E9" s="7">
        <f>+Rentabilitätsplan!E9*(1+VStWEeins)</f>
        <v>0</v>
      </c>
      <c r="F9" s="7">
        <f>+Rentabilitätsplan!F9*(1+VStWEeins)</f>
        <v>0</v>
      </c>
      <c r="G9" s="7">
        <f>+Rentabilitätsplan!G9*(1+VStWEeins)</f>
        <v>0</v>
      </c>
      <c r="H9" s="7">
        <f>+Rentabilitätsplan!H9*(1+VStWEeins)</f>
        <v>0</v>
      </c>
      <c r="I9" s="7">
        <f>+Rentabilitätsplan!I9*(1+VStWEeins)</f>
        <v>0</v>
      </c>
      <c r="J9" s="7">
        <f>+Rentabilitätsplan!J9*(1+VStWEeins)</f>
        <v>0</v>
      </c>
      <c r="K9" s="7">
        <f>+Rentabilitätsplan!K9*(1+VStWEeins)</f>
        <v>0</v>
      </c>
      <c r="L9" s="7">
        <f>+Rentabilitätsplan!L9*(1+VStWEeins)</f>
        <v>0</v>
      </c>
      <c r="M9" s="7">
        <f>+Rentabilitätsplan!M9*(1+VStWEeins)</f>
        <v>0</v>
      </c>
      <c r="N9" s="7">
        <f>+Rentabilitätsplan!N9*(1+VStWEeins)</f>
        <v>0</v>
      </c>
      <c r="O9" s="7">
        <f>+Rentabilitätsplan!O9*(1+VStWEeins)</f>
        <v>0</v>
      </c>
      <c r="P9" s="20">
        <f t="shared" si="0"/>
        <v>0</v>
      </c>
      <c r="Q9" s="7">
        <f>+Rentabilitätsplan!Q9*(1+VStWE)</f>
        <v>0</v>
      </c>
      <c r="R9" s="7">
        <f>+Rentabilitätsplan!R9*(1+VStWE)</f>
        <v>0</v>
      </c>
      <c r="S9" s="7">
        <f>+Rentabilitätsplan!S9*(1+VStWE)</f>
        <v>0</v>
      </c>
      <c r="T9" s="7">
        <f>+Rentabilitätsplan!T9*(1+VStWE)</f>
        <v>0</v>
      </c>
      <c r="U9" s="7">
        <f>+Rentabilitätsplan!U9*(1+VStWE)</f>
        <v>0</v>
      </c>
      <c r="V9" s="7">
        <f>+Rentabilitätsplan!V9*(1+VStWE)</f>
        <v>0</v>
      </c>
      <c r="W9" s="7">
        <f>+Rentabilitätsplan!W9*(1+VStWE)</f>
        <v>0</v>
      </c>
      <c r="X9" s="7">
        <f>+Rentabilitätsplan!X9*(1+VStWE)</f>
        <v>0</v>
      </c>
      <c r="Y9" s="7">
        <f>+Rentabilitätsplan!Y9*(1+VStWE)</f>
        <v>0</v>
      </c>
      <c r="Z9" s="7">
        <f>+Rentabilitätsplan!Z9*(1+VStWE)</f>
        <v>0</v>
      </c>
      <c r="AA9" s="7">
        <f>+Rentabilitätsplan!AA9*(1+VStWE)</f>
        <v>0</v>
      </c>
      <c r="AB9" s="7">
        <f>+Rentabilitätsplan!AB9*(1+VStWE)</f>
        <v>0</v>
      </c>
      <c r="AC9" s="20">
        <f t="shared" si="1"/>
        <v>0</v>
      </c>
      <c r="AD9" s="7">
        <f>+Rentabilitätsplan!AD9*(1+VStWE)</f>
        <v>0</v>
      </c>
      <c r="AE9" s="7">
        <f>+Rentabilitätsplan!AE9*(1+VStWE)</f>
        <v>0</v>
      </c>
      <c r="AF9" s="7">
        <f>+Rentabilitätsplan!AF9*(1+VStWE)</f>
        <v>0</v>
      </c>
      <c r="AG9" s="7">
        <f>+Rentabilitätsplan!AG9*(1+VStWE)</f>
        <v>0</v>
      </c>
      <c r="AH9" s="7">
        <f>+Rentabilitätsplan!AH9*(1+VStWE)</f>
        <v>0</v>
      </c>
      <c r="AI9" s="7">
        <f>+Rentabilitätsplan!AI9*(1+VStWE)</f>
        <v>0</v>
      </c>
      <c r="AJ9" s="7">
        <f>+Rentabilitätsplan!AJ9*(1+VStWE)</f>
        <v>0</v>
      </c>
      <c r="AK9" s="7">
        <f>+Rentabilitätsplan!AK9*(1+VStWE)</f>
        <v>0</v>
      </c>
      <c r="AL9" s="7">
        <f>+Rentabilitätsplan!AL9*(1+VStWE)</f>
        <v>0</v>
      </c>
      <c r="AM9" s="7">
        <f>+Rentabilitätsplan!AM9*(1+VStWE)</f>
        <v>0</v>
      </c>
      <c r="AN9" s="7">
        <f>+Rentabilitätsplan!AN9*(1+VStWE)</f>
        <v>0</v>
      </c>
      <c r="AO9" s="7">
        <f>+Rentabilitätsplan!AO9*(1+VStWE)</f>
        <v>0</v>
      </c>
      <c r="AP9" s="20">
        <f>SUM(AD9:AO9)</f>
        <v>0</v>
      </c>
      <c r="AQ9" s="7">
        <f>+Rentabilitätsplan!AQ9*(1+VStWE)</f>
        <v>0</v>
      </c>
      <c r="AR9" s="7">
        <f>+Rentabilitätsplan!AR9*(1+VStWE)</f>
        <v>0</v>
      </c>
      <c r="AS9" s="7">
        <f>+Rentabilitätsplan!AS9*(1+VStWE)</f>
        <v>0</v>
      </c>
      <c r="AT9" s="7">
        <f>+Rentabilitätsplan!AT9*(1+VStWE)</f>
        <v>0</v>
      </c>
      <c r="AU9" s="7">
        <f>+Rentabilitätsplan!AU9*(1+VStWE)</f>
        <v>0</v>
      </c>
      <c r="AV9" s="7">
        <f>+Rentabilitätsplan!AV9*(1+VStWE)</f>
        <v>0</v>
      </c>
      <c r="AW9" s="7">
        <f>+Rentabilitätsplan!AW9*(1+VStWE)</f>
        <v>0</v>
      </c>
      <c r="AX9" s="7">
        <f>+Rentabilitätsplan!AX9*(1+VStWE)</f>
        <v>0</v>
      </c>
      <c r="AY9" s="7">
        <f>+Rentabilitätsplan!AY9*(1+VStWE)</f>
        <v>0</v>
      </c>
      <c r="AZ9" s="7">
        <f>+Rentabilitätsplan!AZ9*(1+VStWE)</f>
        <v>0</v>
      </c>
      <c r="BA9" s="7">
        <f>+Rentabilitätsplan!BA9*(1+VStWE)</f>
        <v>0</v>
      </c>
      <c r="BB9" s="7">
        <f>+Rentabilitätsplan!BB9*(1+VStWE)</f>
        <v>0</v>
      </c>
      <c r="BC9" s="20">
        <f>SUM(AQ9:BB9)</f>
        <v>0</v>
      </c>
    </row>
    <row r="10" spans="1:55" x14ac:dyDescent="0.25">
      <c r="B10" t="str">
        <f>+Rentabilitätsplan!B10</f>
        <v>Wareneinkauf Saisongeschäft</v>
      </c>
      <c r="D10" s="7">
        <f>+Rentabilitätsplan!D10*(1+VStWEeins)</f>
        <v>0</v>
      </c>
      <c r="E10" s="7">
        <f>+Rentabilitätsplan!E10*(1+VStWEeins)</f>
        <v>0</v>
      </c>
      <c r="F10" s="7">
        <f>+Rentabilitätsplan!F10*(1+VStWEeins)</f>
        <v>0</v>
      </c>
      <c r="G10" s="7">
        <f>+Rentabilitätsplan!G10*(1+VStWEeins)</f>
        <v>0</v>
      </c>
      <c r="H10" s="7">
        <f>+Rentabilitätsplan!H10*(1+VStWEeins)</f>
        <v>0</v>
      </c>
      <c r="I10" s="7">
        <f>+Rentabilitätsplan!I10*(1+VStWEeins)</f>
        <v>0</v>
      </c>
      <c r="J10" s="7">
        <f>+Rentabilitätsplan!J10*(1+VStWEeins)</f>
        <v>0</v>
      </c>
      <c r="K10" s="7">
        <f>+Rentabilitätsplan!K10*(1+VStWEeins)</f>
        <v>0</v>
      </c>
      <c r="L10" s="7">
        <f>+Rentabilitätsplan!L10*(1+VStWEeins)</f>
        <v>0</v>
      </c>
      <c r="M10" s="7">
        <f>+Rentabilitätsplan!M10*(1+VStWEeins)</f>
        <v>0</v>
      </c>
      <c r="N10" s="7">
        <f>+Rentabilitätsplan!N10*(1+VStWEeins)</f>
        <v>0</v>
      </c>
      <c r="O10" s="7">
        <f>+Rentabilitätsplan!O10*(1+VStWEeins)</f>
        <v>0</v>
      </c>
      <c r="P10" s="20">
        <f t="shared" si="0"/>
        <v>0</v>
      </c>
      <c r="Q10" s="7">
        <f>+Rentabilitätsplan!Q10*(1+VStWE)</f>
        <v>0</v>
      </c>
      <c r="R10" s="7">
        <f>+Rentabilitätsplan!R10*(1+VStWE)</f>
        <v>0</v>
      </c>
      <c r="S10" s="7">
        <f>+Rentabilitätsplan!S10*(1+VStWE)</f>
        <v>0</v>
      </c>
      <c r="T10" s="7">
        <f>+Rentabilitätsplan!T10*(1+VStWE)</f>
        <v>0</v>
      </c>
      <c r="U10" s="7">
        <f>+Rentabilitätsplan!U10*(1+VStWE)</f>
        <v>0</v>
      </c>
      <c r="V10" s="7">
        <f>+Rentabilitätsplan!V10*(1+VStWE)</f>
        <v>0</v>
      </c>
      <c r="W10" s="7">
        <f>+Rentabilitätsplan!W10*(1+VStWE)</f>
        <v>0</v>
      </c>
      <c r="X10" s="7">
        <f>+Rentabilitätsplan!X10*(1+VStWE)</f>
        <v>0</v>
      </c>
      <c r="Y10" s="7">
        <f>+Rentabilitätsplan!Y10*(1+VStWE)</f>
        <v>0</v>
      </c>
      <c r="Z10" s="7">
        <f>+Rentabilitätsplan!Z10*(1+VStWE)</f>
        <v>0</v>
      </c>
      <c r="AA10" s="7">
        <f>+Rentabilitätsplan!AA10*(1+VStWE)</f>
        <v>0</v>
      </c>
      <c r="AB10" s="7">
        <f>+Rentabilitätsplan!AB10*(1+VStWE)</f>
        <v>0</v>
      </c>
      <c r="AC10" s="20">
        <f>SUM(Q10:AB10)</f>
        <v>0</v>
      </c>
      <c r="AD10" s="7">
        <f>+Rentabilitätsplan!AD10*(1+VStWE)</f>
        <v>0</v>
      </c>
      <c r="AE10" s="7">
        <f>+Rentabilitätsplan!AE10*(1+VStWE)</f>
        <v>0</v>
      </c>
      <c r="AF10" s="7">
        <f>+Rentabilitätsplan!AF10*(1+VStWE)</f>
        <v>0</v>
      </c>
      <c r="AG10" s="7">
        <f>+Rentabilitätsplan!AG10*(1+VStWE)</f>
        <v>0</v>
      </c>
      <c r="AH10" s="7">
        <f>+Rentabilitätsplan!AH10*(1+VStWE)</f>
        <v>0</v>
      </c>
      <c r="AI10" s="7">
        <f>+Rentabilitätsplan!AI10*(1+VStWE)</f>
        <v>0</v>
      </c>
      <c r="AJ10" s="7">
        <f>+Rentabilitätsplan!AJ10*(1+VStWE)</f>
        <v>0</v>
      </c>
      <c r="AK10" s="7">
        <f>+Rentabilitätsplan!AK10*(1+VStWE)</f>
        <v>0</v>
      </c>
      <c r="AL10" s="7">
        <f>+Rentabilitätsplan!AL10*(1+VStWE)</f>
        <v>0</v>
      </c>
      <c r="AM10" s="7">
        <f>+Rentabilitätsplan!AM10*(1+VStWE)</f>
        <v>0</v>
      </c>
      <c r="AN10" s="7">
        <f>+Rentabilitätsplan!AN10*(1+VStWE)</f>
        <v>0</v>
      </c>
      <c r="AO10" s="7">
        <f>+Rentabilitätsplan!AO10*(1+VStWE)</f>
        <v>0</v>
      </c>
      <c r="AP10" s="20">
        <f>SUM(AD10:AO10)</f>
        <v>0</v>
      </c>
      <c r="AQ10" s="7">
        <f>+Rentabilitätsplan!AQ10*(1+VStWE)</f>
        <v>0</v>
      </c>
      <c r="AR10" s="7">
        <f>+Rentabilitätsplan!AR10*(1+VStWE)</f>
        <v>0</v>
      </c>
      <c r="AS10" s="7">
        <f>+Rentabilitätsplan!AS10*(1+VStWE)</f>
        <v>0</v>
      </c>
      <c r="AT10" s="7">
        <f>+Rentabilitätsplan!AT10*(1+VStWE)</f>
        <v>0</v>
      </c>
      <c r="AU10" s="7">
        <f>+Rentabilitätsplan!AU10*(1+VStWE)</f>
        <v>0</v>
      </c>
      <c r="AV10" s="7">
        <f>+Rentabilitätsplan!AV10*(1+VStWE)</f>
        <v>0</v>
      </c>
      <c r="AW10" s="7">
        <f>+Rentabilitätsplan!AW10*(1+VStWE)</f>
        <v>0</v>
      </c>
      <c r="AX10" s="7">
        <f>+Rentabilitätsplan!AX10*(1+VStWE)</f>
        <v>0</v>
      </c>
      <c r="AY10" s="7">
        <f>+Rentabilitätsplan!AY10*(1+VStWE)</f>
        <v>0</v>
      </c>
      <c r="AZ10" s="7">
        <f>+Rentabilitätsplan!AZ10*(1+VStWE)</f>
        <v>0</v>
      </c>
      <c r="BA10" s="7">
        <f>+Rentabilitätsplan!BA10*(1+VStWE)</f>
        <v>0</v>
      </c>
      <c r="BB10" s="7">
        <f>+Rentabilitätsplan!BB10*(1+VStWE)</f>
        <v>0</v>
      </c>
      <c r="BC10" s="20">
        <f>SUM(AQ10:BB10)</f>
        <v>0</v>
      </c>
    </row>
    <row r="11" spans="1:55" x14ac:dyDescent="0.25">
      <c r="B11" t="str">
        <f>+Rentabilitätsplan!B11</f>
        <v>Warenlager-Erstausstattung und -aufstockung</v>
      </c>
      <c r="D11" s="7">
        <f>+Rentabilitätsplan!D11*(1+VSteins)</f>
        <v>0</v>
      </c>
      <c r="E11" s="7">
        <f>+Rentabilitätsplan!E11*(1+VSteins)</f>
        <v>0</v>
      </c>
      <c r="F11" s="7">
        <f>+Rentabilitätsplan!F11*(1+VSteins)</f>
        <v>0</v>
      </c>
      <c r="G11" s="7">
        <f>+Rentabilitätsplan!G11*(1+VSteins)</f>
        <v>0</v>
      </c>
      <c r="H11" s="7">
        <f>+Rentabilitätsplan!H11*(1+VSteins)</f>
        <v>0</v>
      </c>
      <c r="I11" s="7">
        <f>+Rentabilitätsplan!I11*(1+VSteins)</f>
        <v>0</v>
      </c>
      <c r="J11" s="7">
        <f>+Rentabilitätsplan!J11*(1+VSteins)</f>
        <v>0</v>
      </c>
      <c r="K11" s="7">
        <f>+Rentabilitätsplan!K11*(1+VSteins)</f>
        <v>0</v>
      </c>
      <c r="L11" s="7">
        <f>+Rentabilitätsplan!L11*(1+VSteins)</f>
        <v>0</v>
      </c>
      <c r="M11" s="7">
        <f>+Rentabilitätsplan!M11*(1+VSteins)</f>
        <v>0</v>
      </c>
      <c r="N11" s="7">
        <f>+Rentabilitätsplan!N11*(1+VSteins)</f>
        <v>0</v>
      </c>
      <c r="O11" s="7">
        <f>+Rentabilitätsplan!O11*(1+VSteins)</f>
        <v>0</v>
      </c>
      <c r="P11" s="20">
        <f t="shared" ref="P11:P12" si="2">SUM(D11:O11)</f>
        <v>0</v>
      </c>
      <c r="Q11" s="7">
        <f>+Rentabilitätsplan!Q11*(1+VSt)</f>
        <v>0</v>
      </c>
      <c r="R11" s="7">
        <f>+Rentabilitätsplan!R11*(1+VSt)</f>
        <v>0</v>
      </c>
      <c r="S11" s="7">
        <f>+Rentabilitätsplan!S11*(1+VSt)</f>
        <v>0</v>
      </c>
      <c r="T11" s="7">
        <f>+Rentabilitätsplan!T11*(1+VSt)</f>
        <v>0</v>
      </c>
      <c r="U11" s="7">
        <f>+Rentabilitätsplan!U11*(1+VSt)</f>
        <v>0</v>
      </c>
      <c r="V11" s="7">
        <f>+Rentabilitätsplan!V11*(1+VSt)</f>
        <v>0</v>
      </c>
      <c r="W11" s="7">
        <f>+Rentabilitätsplan!W11*(1+VSt)</f>
        <v>0</v>
      </c>
      <c r="X11" s="7">
        <f>+Rentabilitätsplan!X11*(1+VSt)</f>
        <v>0</v>
      </c>
      <c r="Y11" s="7">
        <f>+Rentabilitätsplan!Y11*(1+VSt)</f>
        <v>0</v>
      </c>
      <c r="Z11" s="7">
        <f>+Rentabilitätsplan!Z11*(1+VSt)</f>
        <v>0</v>
      </c>
      <c r="AA11" s="7">
        <f>+Rentabilitätsplan!AA11*(1+VSt)</f>
        <v>0</v>
      </c>
      <c r="AB11" s="7">
        <f>+Rentabilitätsplan!AB11*(1+VSt)</f>
        <v>0</v>
      </c>
      <c r="AC11" s="20">
        <f t="shared" ref="AC11:AC12" si="3">SUM(Q11:AB11)</f>
        <v>0</v>
      </c>
      <c r="AD11" s="7">
        <f>+Rentabilitätsplan!AD11*(1+VStWE)</f>
        <v>0</v>
      </c>
      <c r="AE11" s="7">
        <f>+Rentabilitätsplan!AE11*(1+VStWE)</f>
        <v>0</v>
      </c>
      <c r="AF11" s="7">
        <f>+Rentabilitätsplan!AF11*(1+VStWE)</f>
        <v>0</v>
      </c>
      <c r="AG11" s="7">
        <f>+Rentabilitätsplan!AG11*(1+VStWE)</f>
        <v>0</v>
      </c>
      <c r="AH11" s="7">
        <f>+Rentabilitätsplan!AH11*(1+VStWE)</f>
        <v>0</v>
      </c>
      <c r="AI11" s="7">
        <f>+Rentabilitätsplan!AI11*(1+VStWE)</f>
        <v>0</v>
      </c>
      <c r="AJ11" s="7">
        <f>+Rentabilitätsplan!AJ11*(1+VStWE)</f>
        <v>0</v>
      </c>
      <c r="AK11" s="7">
        <f>+Rentabilitätsplan!AK11*(1+VStWE)</f>
        <v>0</v>
      </c>
      <c r="AL11" s="7">
        <f>+Rentabilitätsplan!AL11*(1+VStWE)</f>
        <v>0</v>
      </c>
      <c r="AM11" s="7">
        <f>+Rentabilitätsplan!AM11*(1+VStWE)</f>
        <v>0</v>
      </c>
      <c r="AN11" s="7">
        <f>+Rentabilitätsplan!AN11*(1+VStWE)</f>
        <v>0</v>
      </c>
      <c r="AO11" s="7">
        <f>+Rentabilitätsplan!AO11*(1+VStWE)</f>
        <v>0</v>
      </c>
      <c r="AP11" s="20">
        <f t="shared" ref="AP11:AP12" si="4">SUM(AD11:AO11)</f>
        <v>0</v>
      </c>
      <c r="AQ11" s="7">
        <f>+Rentabilitätsplan!AQ11*(1+VStWE)</f>
        <v>0</v>
      </c>
      <c r="AR11" s="7">
        <f>+Rentabilitätsplan!AR11*(1+VStWE)</f>
        <v>0</v>
      </c>
      <c r="AS11" s="7">
        <f>+Rentabilitätsplan!AS11*(1+VStWE)</f>
        <v>0</v>
      </c>
      <c r="AT11" s="7">
        <f>+Rentabilitätsplan!AT11*(1+VStWE)</f>
        <v>0</v>
      </c>
      <c r="AU11" s="7">
        <f>+Rentabilitätsplan!AU11*(1+VStWE)</f>
        <v>0</v>
      </c>
      <c r="AV11" s="7">
        <f>+Rentabilitätsplan!AV11*(1+VStWE)</f>
        <v>0</v>
      </c>
      <c r="AW11" s="7">
        <f>+Rentabilitätsplan!AW11*(1+VStWE)</f>
        <v>0</v>
      </c>
      <c r="AX11" s="7">
        <f>+Rentabilitätsplan!AX11*(1+VStWE)</f>
        <v>0</v>
      </c>
      <c r="AY11" s="7">
        <f>+Rentabilitätsplan!AY11*(1+VStWE)</f>
        <v>0</v>
      </c>
      <c r="AZ11" s="7">
        <f>+Rentabilitätsplan!AZ11*(1+VStWE)</f>
        <v>0</v>
      </c>
      <c r="BA11" s="7">
        <f>+Rentabilitätsplan!BA11*(1+VStWE)</f>
        <v>0</v>
      </c>
      <c r="BB11" s="7">
        <f>+Rentabilitätsplan!BB11*(1+VStWE)</f>
        <v>0</v>
      </c>
      <c r="BC11" s="20">
        <f t="shared" ref="BC11:BC12" si="5">SUM(AQ11:BB11)</f>
        <v>0</v>
      </c>
    </row>
    <row r="12" spans="1:55" x14ac:dyDescent="0.25">
      <c r="B12" t="str">
        <f>+Rentabilitätsplan!B12</f>
        <v>Fremdleistungen</v>
      </c>
      <c r="D12" s="7">
        <f>+Rentabilitätsplan!D12*(1+VSteins)</f>
        <v>0</v>
      </c>
      <c r="E12" s="7">
        <f>+Rentabilitätsplan!E12*(1+VSteins)</f>
        <v>0</v>
      </c>
      <c r="F12" s="7">
        <f>+Rentabilitätsplan!F12*(1+VSteins)</f>
        <v>0</v>
      </c>
      <c r="G12" s="7">
        <f>+Rentabilitätsplan!G12*(1+VSteins)</f>
        <v>0</v>
      </c>
      <c r="H12" s="7">
        <f>+Rentabilitätsplan!H12*(1+VSteins)</f>
        <v>0</v>
      </c>
      <c r="I12" s="7">
        <f>+Rentabilitätsplan!I12*(1+VSteins)</f>
        <v>0</v>
      </c>
      <c r="J12" s="7">
        <f>+Rentabilitätsplan!J12*(1+VSteins)</f>
        <v>0</v>
      </c>
      <c r="K12" s="7">
        <f>+Rentabilitätsplan!K12*(1+VSteins)</f>
        <v>0</v>
      </c>
      <c r="L12" s="7">
        <f>+Rentabilitätsplan!L12*(1+VSteins)</f>
        <v>0</v>
      </c>
      <c r="M12" s="7">
        <f>+Rentabilitätsplan!M12*(1+VSteins)</f>
        <v>0</v>
      </c>
      <c r="N12" s="7">
        <f>+Rentabilitätsplan!N12*(1+VSteins)</f>
        <v>0</v>
      </c>
      <c r="O12" s="7">
        <f>+Rentabilitätsplan!O12*(1+VSteins)</f>
        <v>0</v>
      </c>
      <c r="P12" s="20">
        <f t="shared" si="2"/>
        <v>0</v>
      </c>
      <c r="Q12" s="7">
        <f>+Rentabilitätsplan!Q12*(1+VSt)</f>
        <v>0</v>
      </c>
      <c r="R12" s="7">
        <f>+Rentabilitätsplan!R12*(1+VSt)</f>
        <v>0</v>
      </c>
      <c r="S12" s="7">
        <f>+Rentabilitätsplan!S12*(1+VSt)</f>
        <v>0</v>
      </c>
      <c r="T12" s="7">
        <f>+Rentabilitätsplan!T12*(1+VSt)</f>
        <v>0</v>
      </c>
      <c r="U12" s="7">
        <f>+Rentabilitätsplan!U12*(1+VSt)</f>
        <v>0</v>
      </c>
      <c r="V12" s="7">
        <f>+Rentabilitätsplan!V12*(1+VSt)</f>
        <v>0</v>
      </c>
      <c r="W12" s="7">
        <f>+Rentabilitätsplan!W12*(1+VSt)</f>
        <v>0</v>
      </c>
      <c r="X12" s="7">
        <f>+Rentabilitätsplan!X12*(1+VSt)</f>
        <v>0</v>
      </c>
      <c r="Y12" s="7">
        <f>+Rentabilitätsplan!Y12*(1+VSt)</f>
        <v>0</v>
      </c>
      <c r="Z12" s="7">
        <f>+Rentabilitätsplan!Z12*(1+VSt)</f>
        <v>0</v>
      </c>
      <c r="AA12" s="7">
        <f>+Rentabilitätsplan!AA12*(1+VSt)</f>
        <v>0</v>
      </c>
      <c r="AB12" s="7">
        <f>+Rentabilitätsplan!AB12*(1+VSt)</f>
        <v>0</v>
      </c>
      <c r="AC12" s="20">
        <f t="shared" si="3"/>
        <v>0</v>
      </c>
      <c r="AD12" s="7">
        <f>+Rentabilitätsplan!AD12*(1+VStWE)</f>
        <v>0</v>
      </c>
      <c r="AE12" s="7">
        <f>+Rentabilitätsplan!AE12*(1+VStWE)</f>
        <v>0</v>
      </c>
      <c r="AF12" s="7">
        <f>+Rentabilitätsplan!AF12*(1+VStWE)</f>
        <v>0</v>
      </c>
      <c r="AG12" s="7">
        <f>+Rentabilitätsplan!AG12*(1+VStWE)</f>
        <v>0</v>
      </c>
      <c r="AH12" s="7">
        <f>+Rentabilitätsplan!AH12*(1+VStWE)</f>
        <v>0</v>
      </c>
      <c r="AI12" s="7">
        <f>+Rentabilitätsplan!AI12*(1+VStWE)</f>
        <v>0</v>
      </c>
      <c r="AJ12" s="7">
        <f>+Rentabilitätsplan!AJ12*(1+VStWE)</f>
        <v>0</v>
      </c>
      <c r="AK12" s="7">
        <f>+Rentabilitätsplan!AK12*(1+VStWE)</f>
        <v>0</v>
      </c>
      <c r="AL12" s="7">
        <f>+Rentabilitätsplan!AL12*(1+VStWE)</f>
        <v>0</v>
      </c>
      <c r="AM12" s="7">
        <f>+Rentabilitätsplan!AM12*(1+VStWE)</f>
        <v>0</v>
      </c>
      <c r="AN12" s="7">
        <f>+Rentabilitätsplan!AN12*(1+VStWE)</f>
        <v>0</v>
      </c>
      <c r="AO12" s="7">
        <f>+Rentabilitätsplan!AO12*(1+VStWE)</f>
        <v>0</v>
      </c>
      <c r="AP12" s="20">
        <f t="shared" si="4"/>
        <v>0</v>
      </c>
      <c r="AQ12" s="7">
        <f>+Rentabilitätsplan!AQ12*(1+VStWE)</f>
        <v>0</v>
      </c>
      <c r="AR12" s="7">
        <f>+Rentabilitätsplan!AR12*(1+VStWE)</f>
        <v>0</v>
      </c>
      <c r="AS12" s="7">
        <f>+Rentabilitätsplan!AS12*(1+VStWE)</f>
        <v>0</v>
      </c>
      <c r="AT12" s="7">
        <f>+Rentabilitätsplan!AT12*(1+VStWE)</f>
        <v>0</v>
      </c>
      <c r="AU12" s="7">
        <f>+Rentabilitätsplan!AU12*(1+VStWE)</f>
        <v>0</v>
      </c>
      <c r="AV12" s="7">
        <f>+Rentabilitätsplan!AV12*(1+VStWE)</f>
        <v>0</v>
      </c>
      <c r="AW12" s="7">
        <f>+Rentabilitätsplan!AW12*(1+VStWE)</f>
        <v>0</v>
      </c>
      <c r="AX12" s="7">
        <f>+Rentabilitätsplan!AX12*(1+VStWE)</f>
        <v>0</v>
      </c>
      <c r="AY12" s="7">
        <f>+Rentabilitätsplan!AY12*(1+VStWE)</f>
        <v>0</v>
      </c>
      <c r="AZ12" s="7">
        <f>+Rentabilitätsplan!AZ12*(1+VStWE)</f>
        <v>0</v>
      </c>
      <c r="BA12" s="7">
        <f>+Rentabilitätsplan!BA12*(1+VStWE)</f>
        <v>0</v>
      </c>
      <c r="BB12" s="7">
        <f>+Rentabilitätsplan!BB12*(1+VStWE)</f>
        <v>0</v>
      </c>
      <c r="BC12" s="20">
        <f t="shared" si="5"/>
        <v>0</v>
      </c>
    </row>
    <row r="13" spans="1:55" x14ac:dyDescent="0.25">
      <c r="A13" s="6" t="str">
        <f>+Rentabilitätsplan!A13</f>
        <v>Rohergebnis</v>
      </c>
      <c r="B13" s="6"/>
      <c r="C13" s="6"/>
      <c r="D13" s="15">
        <f>+D3+D4+D5-D6+D7-D9-D10-D11-D12</f>
        <v>0</v>
      </c>
      <c r="E13" s="15">
        <f t="shared" ref="E13:BC13" si="6">+E3+E4+E5-E6+E7-E9-E10-E11-E12</f>
        <v>0</v>
      </c>
      <c r="F13" s="15">
        <f t="shared" si="6"/>
        <v>0</v>
      </c>
      <c r="G13" s="15">
        <f t="shared" si="6"/>
        <v>0</v>
      </c>
      <c r="H13" s="15">
        <f t="shared" si="6"/>
        <v>0</v>
      </c>
      <c r="I13" s="15">
        <f t="shared" si="6"/>
        <v>0</v>
      </c>
      <c r="J13" s="15">
        <f t="shared" si="6"/>
        <v>0</v>
      </c>
      <c r="K13" s="15">
        <f t="shared" si="6"/>
        <v>0</v>
      </c>
      <c r="L13" s="15">
        <f t="shared" si="6"/>
        <v>0</v>
      </c>
      <c r="M13" s="15">
        <f t="shared" si="6"/>
        <v>0</v>
      </c>
      <c r="N13" s="15">
        <f t="shared" si="6"/>
        <v>0</v>
      </c>
      <c r="O13" s="15">
        <f t="shared" si="6"/>
        <v>0</v>
      </c>
      <c r="P13" s="15">
        <f t="shared" si="6"/>
        <v>0</v>
      </c>
      <c r="Q13" s="15">
        <f t="shared" si="6"/>
        <v>0</v>
      </c>
      <c r="R13" s="15">
        <f t="shared" si="6"/>
        <v>0</v>
      </c>
      <c r="S13" s="15">
        <f t="shared" si="6"/>
        <v>0</v>
      </c>
      <c r="T13" s="15">
        <f t="shared" si="6"/>
        <v>0</v>
      </c>
      <c r="U13" s="15">
        <f t="shared" si="6"/>
        <v>0</v>
      </c>
      <c r="V13" s="15">
        <f t="shared" si="6"/>
        <v>0</v>
      </c>
      <c r="W13" s="15">
        <f t="shared" si="6"/>
        <v>0</v>
      </c>
      <c r="X13" s="15">
        <f t="shared" si="6"/>
        <v>0</v>
      </c>
      <c r="Y13" s="15">
        <f t="shared" si="6"/>
        <v>0</v>
      </c>
      <c r="Z13" s="15">
        <f t="shared" si="6"/>
        <v>0</v>
      </c>
      <c r="AA13" s="15">
        <f t="shared" si="6"/>
        <v>0</v>
      </c>
      <c r="AB13" s="15">
        <f t="shared" si="6"/>
        <v>0</v>
      </c>
      <c r="AC13" s="15">
        <f t="shared" si="6"/>
        <v>0</v>
      </c>
      <c r="AD13" s="15">
        <f t="shared" si="6"/>
        <v>0</v>
      </c>
      <c r="AE13" s="15">
        <f t="shared" si="6"/>
        <v>0</v>
      </c>
      <c r="AF13" s="15">
        <f t="shared" si="6"/>
        <v>0</v>
      </c>
      <c r="AG13" s="15">
        <f t="shared" si="6"/>
        <v>0</v>
      </c>
      <c r="AH13" s="15">
        <f t="shared" si="6"/>
        <v>0</v>
      </c>
      <c r="AI13" s="15">
        <f t="shared" si="6"/>
        <v>0</v>
      </c>
      <c r="AJ13" s="15">
        <f t="shared" si="6"/>
        <v>0</v>
      </c>
      <c r="AK13" s="15">
        <f t="shared" si="6"/>
        <v>0</v>
      </c>
      <c r="AL13" s="15">
        <f t="shared" si="6"/>
        <v>0</v>
      </c>
      <c r="AM13" s="15">
        <f t="shared" si="6"/>
        <v>0</v>
      </c>
      <c r="AN13" s="15">
        <f t="shared" si="6"/>
        <v>0</v>
      </c>
      <c r="AO13" s="15">
        <f t="shared" si="6"/>
        <v>0</v>
      </c>
      <c r="AP13" s="15">
        <f t="shared" si="6"/>
        <v>0</v>
      </c>
      <c r="AQ13" s="15">
        <f t="shared" si="6"/>
        <v>0</v>
      </c>
      <c r="AR13" s="15">
        <f t="shared" si="6"/>
        <v>0</v>
      </c>
      <c r="AS13" s="15">
        <f t="shared" si="6"/>
        <v>0</v>
      </c>
      <c r="AT13" s="15">
        <f t="shared" si="6"/>
        <v>0</v>
      </c>
      <c r="AU13" s="15">
        <f t="shared" si="6"/>
        <v>0</v>
      </c>
      <c r="AV13" s="15">
        <f t="shared" si="6"/>
        <v>0</v>
      </c>
      <c r="AW13" s="15">
        <f t="shared" si="6"/>
        <v>0</v>
      </c>
      <c r="AX13" s="15">
        <f t="shared" si="6"/>
        <v>0</v>
      </c>
      <c r="AY13" s="15">
        <f t="shared" si="6"/>
        <v>0</v>
      </c>
      <c r="AZ13" s="15">
        <f t="shared" si="6"/>
        <v>0</v>
      </c>
      <c r="BA13" s="15">
        <f t="shared" si="6"/>
        <v>0</v>
      </c>
      <c r="BB13" s="15">
        <f t="shared" si="6"/>
        <v>0</v>
      </c>
      <c r="BC13" s="15">
        <f t="shared" si="6"/>
        <v>0</v>
      </c>
    </row>
    <row r="14" spans="1:55" ht="21" customHeight="1" x14ac:dyDescent="0.25">
      <c r="A14" s="5" t="str">
        <f>+Rentabilitätsplan!A14</f>
        <v>Personalaufwand incl. Sozialabgaben (ca. 22%)</v>
      </c>
      <c r="D14" s="7">
        <f>+Rentabilitätsplan!D14</f>
        <v>0</v>
      </c>
      <c r="E14" s="7">
        <f>+Rentabilitätsplan!E14</f>
        <v>0</v>
      </c>
      <c r="F14" s="7">
        <f>+Rentabilitätsplan!F14</f>
        <v>0</v>
      </c>
      <c r="G14" s="7">
        <f>+Rentabilitätsplan!G14</f>
        <v>0</v>
      </c>
      <c r="H14" s="7">
        <f>+Rentabilitätsplan!H14</f>
        <v>0</v>
      </c>
      <c r="I14" s="7">
        <f>+Rentabilitätsplan!I14</f>
        <v>0</v>
      </c>
      <c r="J14" s="7">
        <f>+Rentabilitätsplan!J14</f>
        <v>0</v>
      </c>
      <c r="K14" s="7">
        <f>+Rentabilitätsplan!K14</f>
        <v>0</v>
      </c>
      <c r="L14" s="7">
        <f>+Rentabilitätsplan!L14</f>
        <v>0</v>
      </c>
      <c r="M14" s="7">
        <f>+Rentabilitätsplan!M14</f>
        <v>0</v>
      </c>
      <c r="N14" s="7">
        <f>+Rentabilitätsplan!N14</f>
        <v>0</v>
      </c>
      <c r="O14" s="7">
        <f>+Rentabilitätsplan!O14</f>
        <v>0</v>
      </c>
      <c r="P14" s="20">
        <f>SUM(D14:O14)</f>
        <v>0</v>
      </c>
      <c r="Q14" s="7">
        <f>+Rentabilitätsplan!Q14</f>
        <v>0</v>
      </c>
      <c r="R14" s="7">
        <f>+Rentabilitätsplan!R14</f>
        <v>0</v>
      </c>
      <c r="S14" s="7">
        <f>+Rentabilitätsplan!S14</f>
        <v>0</v>
      </c>
      <c r="T14" s="7">
        <f>+Rentabilitätsplan!T14</f>
        <v>0</v>
      </c>
      <c r="U14" s="7">
        <f>+Rentabilitätsplan!U14</f>
        <v>0</v>
      </c>
      <c r="V14" s="7">
        <f>+Rentabilitätsplan!V14</f>
        <v>0</v>
      </c>
      <c r="W14" s="7">
        <f>+Rentabilitätsplan!W14</f>
        <v>0</v>
      </c>
      <c r="X14" s="7">
        <f>+Rentabilitätsplan!X14</f>
        <v>0</v>
      </c>
      <c r="Y14" s="7">
        <f>+Rentabilitätsplan!Y14</f>
        <v>0</v>
      </c>
      <c r="Z14" s="7">
        <f>+Rentabilitätsplan!Z14</f>
        <v>0</v>
      </c>
      <c r="AA14" s="7">
        <f>+Rentabilitätsplan!AA14</f>
        <v>0</v>
      </c>
      <c r="AB14" s="7">
        <f>+Rentabilitätsplan!AB14</f>
        <v>0</v>
      </c>
      <c r="AC14" s="20">
        <f>SUM(Q14:AB14)</f>
        <v>0</v>
      </c>
      <c r="AD14" s="7">
        <f>+Rentabilitätsplan!AD14</f>
        <v>0</v>
      </c>
      <c r="AE14" s="7">
        <f>+Rentabilitätsplan!AE14</f>
        <v>0</v>
      </c>
      <c r="AF14" s="7">
        <f>+Rentabilitätsplan!AF14</f>
        <v>0</v>
      </c>
      <c r="AG14" s="7">
        <f>+Rentabilitätsplan!AG14</f>
        <v>0</v>
      </c>
      <c r="AH14" s="7">
        <f>+Rentabilitätsplan!AH14</f>
        <v>0</v>
      </c>
      <c r="AI14" s="7">
        <f>+Rentabilitätsplan!AI14</f>
        <v>0</v>
      </c>
      <c r="AJ14" s="7">
        <f>+Rentabilitätsplan!AJ14</f>
        <v>0</v>
      </c>
      <c r="AK14" s="7">
        <f>+Rentabilitätsplan!AK14</f>
        <v>0</v>
      </c>
      <c r="AL14" s="7">
        <f>+Rentabilitätsplan!AL14</f>
        <v>0</v>
      </c>
      <c r="AM14" s="7">
        <f>+Rentabilitätsplan!AM14</f>
        <v>0</v>
      </c>
      <c r="AN14" s="7">
        <f>+Rentabilitätsplan!AN14</f>
        <v>0</v>
      </c>
      <c r="AO14" s="7">
        <f>+Rentabilitätsplan!AO14</f>
        <v>0</v>
      </c>
      <c r="AP14" s="20">
        <f>SUM(AD14:AO14)</f>
        <v>0</v>
      </c>
      <c r="AQ14" s="7">
        <f>+Rentabilitätsplan!AQ14</f>
        <v>0</v>
      </c>
      <c r="AR14" s="7">
        <f>+Rentabilitätsplan!AR14</f>
        <v>0</v>
      </c>
      <c r="AS14" s="7">
        <f>+Rentabilitätsplan!AS14</f>
        <v>0</v>
      </c>
      <c r="AT14" s="7">
        <f>+Rentabilitätsplan!AT14</f>
        <v>0</v>
      </c>
      <c r="AU14" s="7">
        <f>+Rentabilitätsplan!AU14</f>
        <v>0</v>
      </c>
      <c r="AV14" s="7">
        <f>+Rentabilitätsplan!AV14</f>
        <v>0</v>
      </c>
      <c r="AW14" s="7">
        <f>+Rentabilitätsplan!AW14</f>
        <v>0</v>
      </c>
      <c r="AX14" s="7">
        <f>+Rentabilitätsplan!AX14</f>
        <v>0</v>
      </c>
      <c r="AY14" s="7">
        <f>+Rentabilitätsplan!AY14</f>
        <v>0</v>
      </c>
      <c r="AZ14" s="7">
        <f>+Rentabilitätsplan!AZ14</f>
        <v>0</v>
      </c>
      <c r="BA14" s="7">
        <f>+Rentabilitätsplan!BA14</f>
        <v>0</v>
      </c>
      <c r="BB14" s="7">
        <f>+Rentabilitätsplan!BB14</f>
        <v>0</v>
      </c>
      <c r="BC14" s="20">
        <f>SUM(AQ14:BB14)</f>
        <v>0</v>
      </c>
    </row>
    <row r="15" spans="1:55" x14ac:dyDescent="0.25">
      <c r="A15" s="5" t="str">
        <f>+Rentabilitätsplan!A16</f>
        <v>Sonstige betriebliche Aufwendungen</v>
      </c>
      <c r="D15" s="7"/>
      <c r="E15" s="7"/>
      <c r="F15" s="7"/>
      <c r="G15" s="7"/>
      <c r="H15" s="7"/>
      <c r="I15" s="7"/>
      <c r="J15" s="7"/>
      <c r="K15" s="7"/>
      <c r="L15" s="7"/>
      <c r="M15" s="7"/>
      <c r="N15" s="7"/>
      <c r="O15" s="7"/>
      <c r="P15" s="20"/>
      <c r="Q15" s="7"/>
      <c r="R15" s="7"/>
      <c r="S15" s="7"/>
      <c r="T15" s="7"/>
      <c r="U15" s="7"/>
      <c r="V15" s="7"/>
      <c r="W15" s="7"/>
      <c r="X15" s="7"/>
      <c r="Y15" s="7"/>
      <c r="Z15" s="7"/>
      <c r="AA15" s="7"/>
      <c r="AB15" s="7"/>
      <c r="AC15" s="20"/>
      <c r="AD15" s="7"/>
      <c r="AE15" s="7"/>
      <c r="AF15" s="7"/>
      <c r="AG15" s="7"/>
      <c r="AH15" s="7"/>
      <c r="AI15" s="7"/>
      <c r="AJ15" s="7"/>
      <c r="AK15" s="7"/>
      <c r="AL15" s="7"/>
      <c r="AM15" s="7"/>
      <c r="AN15" s="7"/>
      <c r="AO15" s="7"/>
      <c r="AP15" s="20"/>
      <c r="AQ15" s="7"/>
      <c r="AR15" s="7"/>
      <c r="AS15" s="7"/>
      <c r="AT15" s="7"/>
      <c r="AU15" s="7"/>
      <c r="AV15" s="7"/>
      <c r="AW15" s="7"/>
      <c r="AX15" s="7"/>
      <c r="AY15" s="7"/>
      <c r="AZ15" s="7"/>
      <c r="BA15" s="7"/>
      <c r="BB15" s="7"/>
      <c r="BC15" s="20"/>
    </row>
    <row r="16" spans="1:55" x14ac:dyDescent="0.25">
      <c r="A16" s="5"/>
      <c r="B16" s="5" t="str">
        <f>+Rentabilitätsplan!B17</f>
        <v>Raumkosten (Miete, Nebenkosten, Reinigung etc.)</v>
      </c>
      <c r="D16" s="7"/>
      <c r="E16" s="7"/>
      <c r="F16" s="7"/>
      <c r="G16" s="7"/>
      <c r="H16" s="7"/>
      <c r="I16" s="7"/>
      <c r="J16" s="7"/>
      <c r="K16" s="7"/>
      <c r="L16" s="7"/>
      <c r="M16" s="7"/>
      <c r="N16" s="7"/>
      <c r="O16" s="7"/>
      <c r="P16" s="20"/>
      <c r="Q16" s="7"/>
      <c r="R16" s="7"/>
      <c r="S16" s="7"/>
      <c r="T16" s="7"/>
      <c r="U16" s="7"/>
      <c r="V16" s="7"/>
      <c r="W16" s="7"/>
      <c r="X16" s="7"/>
      <c r="Y16" s="7"/>
      <c r="Z16" s="7"/>
      <c r="AA16" s="7"/>
      <c r="AB16" s="7"/>
      <c r="AC16" s="20"/>
      <c r="AD16" s="7"/>
      <c r="AE16" s="7"/>
      <c r="AF16" s="7"/>
      <c r="AG16" s="7"/>
      <c r="AH16" s="7"/>
      <c r="AI16" s="7"/>
      <c r="AJ16" s="7"/>
      <c r="AK16" s="7"/>
      <c r="AL16" s="7"/>
      <c r="AM16" s="7"/>
      <c r="AN16" s="7"/>
      <c r="AO16" s="7"/>
      <c r="AP16" s="20"/>
      <c r="AQ16" s="7"/>
      <c r="AR16" s="7"/>
      <c r="AS16" s="7"/>
      <c r="AT16" s="7"/>
      <c r="AU16" s="7"/>
      <c r="AV16" s="7"/>
      <c r="AW16" s="7"/>
      <c r="AX16" s="7"/>
      <c r="AY16" s="7"/>
      <c r="AZ16" s="7"/>
      <c r="BA16" s="7"/>
      <c r="BB16" s="7"/>
      <c r="BC16" s="20"/>
    </row>
    <row r="17" spans="1:55" x14ac:dyDescent="0.25">
      <c r="A17" s="5"/>
      <c r="C17" s="5" t="str">
        <f>+Rentabilitätsplan!C18</f>
        <v>Miete und Nebenkosten</v>
      </c>
      <c r="D17" s="7">
        <f>+Rentabilitätsplan!D18*(1+VSteins)</f>
        <v>0</v>
      </c>
      <c r="E17" s="7">
        <f>+Rentabilitätsplan!E18*(1+VSteins)</f>
        <v>0</v>
      </c>
      <c r="F17" s="7">
        <f>+Rentabilitätsplan!F18*(1+VSteins)</f>
        <v>0</v>
      </c>
      <c r="G17" s="7">
        <f>+Rentabilitätsplan!G18*(1+VSteins)</f>
        <v>0</v>
      </c>
      <c r="H17" s="7">
        <f>+Rentabilitätsplan!H18*(1+VSteins)</f>
        <v>0</v>
      </c>
      <c r="I17" s="7">
        <f>+Rentabilitätsplan!I18*(1+VSteins)</f>
        <v>0</v>
      </c>
      <c r="J17" s="7">
        <f>+Rentabilitätsplan!J18*(1+VSteins)</f>
        <v>0</v>
      </c>
      <c r="K17" s="7">
        <f>+Rentabilitätsplan!K18*(1+VSteins)</f>
        <v>0</v>
      </c>
      <c r="L17" s="7">
        <f>+Rentabilitätsplan!L18*(1+VSteins)</f>
        <v>0</v>
      </c>
      <c r="M17" s="7">
        <f>+Rentabilitätsplan!M18*(1+VSteins)</f>
        <v>0</v>
      </c>
      <c r="N17" s="7">
        <f>+Rentabilitätsplan!N18*(1+VSteins)</f>
        <v>0</v>
      </c>
      <c r="O17" s="7">
        <f>+Rentabilitätsplan!O18*(1+VSteins)</f>
        <v>0</v>
      </c>
      <c r="P17" s="20">
        <f>SUM(D17:O17)</f>
        <v>0</v>
      </c>
      <c r="Q17" s="7">
        <f>+Rentabilitätsplan!Q18*(1+VSt)</f>
        <v>0</v>
      </c>
      <c r="R17" s="7">
        <f>+Rentabilitätsplan!R18*(1+VSt)</f>
        <v>0</v>
      </c>
      <c r="S17" s="7">
        <f>+Rentabilitätsplan!S18*(1+VSt)</f>
        <v>0</v>
      </c>
      <c r="T17" s="7">
        <f>+Rentabilitätsplan!T18*(1+VSt)</f>
        <v>0</v>
      </c>
      <c r="U17" s="7">
        <f>+Rentabilitätsplan!U18*(1+VSt)</f>
        <v>0</v>
      </c>
      <c r="V17" s="7">
        <f>+Rentabilitätsplan!V18*(1+VSt)</f>
        <v>0</v>
      </c>
      <c r="W17" s="7">
        <f>+Rentabilitätsplan!W18*(1+VSt)</f>
        <v>0</v>
      </c>
      <c r="X17" s="7">
        <f>+Rentabilitätsplan!X18*(1+VSt)</f>
        <v>0</v>
      </c>
      <c r="Y17" s="7">
        <f>+Rentabilitätsplan!Y18*(1+VSt)</f>
        <v>0</v>
      </c>
      <c r="Z17" s="7">
        <f>+Rentabilitätsplan!Z18*(1+VSt)</f>
        <v>0</v>
      </c>
      <c r="AA17" s="7">
        <f>+Rentabilitätsplan!AA18*(1+VSt)</f>
        <v>0</v>
      </c>
      <c r="AB17" s="7">
        <f>+Rentabilitätsplan!AB18*(1+VSt)</f>
        <v>0</v>
      </c>
      <c r="AC17" s="20">
        <f>SUM(Q17:AB17)</f>
        <v>0</v>
      </c>
      <c r="AD17" s="7">
        <f>+Rentabilitätsplan!AD18*(1+VSt)</f>
        <v>0</v>
      </c>
      <c r="AE17" s="7">
        <f>+Rentabilitätsplan!AE18*(1+VSt)</f>
        <v>0</v>
      </c>
      <c r="AF17" s="7">
        <f>+Rentabilitätsplan!AF18*(1+VSt)</f>
        <v>0</v>
      </c>
      <c r="AG17" s="7">
        <f>+Rentabilitätsplan!AG18*(1+VSt)</f>
        <v>0</v>
      </c>
      <c r="AH17" s="7">
        <f>+Rentabilitätsplan!AH18*(1+VSt)</f>
        <v>0</v>
      </c>
      <c r="AI17" s="7">
        <f>+Rentabilitätsplan!AI18*(1+VSt)</f>
        <v>0</v>
      </c>
      <c r="AJ17" s="7">
        <f>+Rentabilitätsplan!AJ18*(1+VSt)</f>
        <v>0</v>
      </c>
      <c r="AK17" s="7">
        <f>+Rentabilitätsplan!AK18*(1+VSt)</f>
        <v>0</v>
      </c>
      <c r="AL17" s="7">
        <f>+Rentabilitätsplan!AL18*(1+VSt)</f>
        <v>0</v>
      </c>
      <c r="AM17" s="7">
        <f>+Rentabilitätsplan!AM18*(1+VSt)</f>
        <v>0</v>
      </c>
      <c r="AN17" s="7">
        <f>+Rentabilitätsplan!AN18*(1+VSt)</f>
        <v>0</v>
      </c>
      <c r="AO17" s="7">
        <f>+Rentabilitätsplan!AO18*(1+VSt)</f>
        <v>0</v>
      </c>
      <c r="AP17" s="20">
        <f>SUM(AD17:AO17)</f>
        <v>0</v>
      </c>
      <c r="AQ17" s="7">
        <f>+Rentabilitätsplan!AQ18*(1+VSt)</f>
        <v>0</v>
      </c>
      <c r="AR17" s="7">
        <f>+Rentabilitätsplan!AR18*(1+VSt)</f>
        <v>0</v>
      </c>
      <c r="AS17" s="7">
        <f>+Rentabilitätsplan!AS18*(1+VSt)</f>
        <v>0</v>
      </c>
      <c r="AT17" s="7">
        <f>+Rentabilitätsplan!AT18*(1+VSt)</f>
        <v>0</v>
      </c>
      <c r="AU17" s="7">
        <f>+Rentabilitätsplan!AU18*(1+VSt)</f>
        <v>0</v>
      </c>
      <c r="AV17" s="7">
        <f>+Rentabilitätsplan!AV18*(1+VSt)</f>
        <v>0</v>
      </c>
      <c r="AW17" s="7">
        <f>+Rentabilitätsplan!AW18*(1+VSt)</f>
        <v>0</v>
      </c>
      <c r="AX17" s="7">
        <f>+Rentabilitätsplan!AX18*(1+VSt)</f>
        <v>0</v>
      </c>
      <c r="AY17" s="7">
        <f>+Rentabilitätsplan!AY18*(1+VSt)</f>
        <v>0</v>
      </c>
      <c r="AZ17" s="7">
        <f>+Rentabilitätsplan!AZ18*(1+VSt)</f>
        <v>0</v>
      </c>
      <c r="BA17" s="7">
        <f>+Rentabilitätsplan!BA18*(1+VSt)</f>
        <v>0</v>
      </c>
      <c r="BB17" s="7">
        <f>+Rentabilitätsplan!BB18*(1+VSt)</f>
        <v>0</v>
      </c>
      <c r="BC17" s="20">
        <f>SUM(AQ17:BB17)</f>
        <v>0</v>
      </c>
    </row>
    <row r="18" spans="1:55" x14ac:dyDescent="0.25">
      <c r="A18" s="5"/>
      <c r="C18" s="5" t="str">
        <f>+Rentabilitätsplan!C19</f>
        <v>Instandhaltung</v>
      </c>
      <c r="D18" s="7">
        <f>+Rentabilitätsplan!D19*(1+VSteins)</f>
        <v>0</v>
      </c>
      <c r="E18" s="7">
        <f>+Rentabilitätsplan!E19*(1+VSteins)</f>
        <v>0</v>
      </c>
      <c r="F18" s="7">
        <f>+Rentabilitätsplan!F19*(1+VSteins)</f>
        <v>0</v>
      </c>
      <c r="G18" s="7">
        <f>+Rentabilitätsplan!G19*(1+VSteins)</f>
        <v>0</v>
      </c>
      <c r="H18" s="7">
        <f>+Rentabilitätsplan!H19*(1+VSteins)</f>
        <v>0</v>
      </c>
      <c r="I18" s="7">
        <f>+Rentabilitätsplan!I19*(1+VSteins)</f>
        <v>0</v>
      </c>
      <c r="J18" s="7">
        <f>+Rentabilitätsplan!J19*(1+VSteins)</f>
        <v>0</v>
      </c>
      <c r="K18" s="7">
        <f>+Rentabilitätsplan!K19*(1+VSteins)</f>
        <v>0</v>
      </c>
      <c r="L18" s="7">
        <f>+Rentabilitätsplan!L19*(1+VSteins)</f>
        <v>0</v>
      </c>
      <c r="M18" s="7">
        <f>+Rentabilitätsplan!M19*(1+VSteins)</f>
        <v>0</v>
      </c>
      <c r="N18" s="7">
        <f>+Rentabilitätsplan!N19*(1+VSteins)</f>
        <v>0</v>
      </c>
      <c r="O18" s="7">
        <f>+Rentabilitätsplan!O19*(1+VSteins)</f>
        <v>0</v>
      </c>
      <c r="P18" s="20">
        <f>SUM(D18:O18)</f>
        <v>0</v>
      </c>
      <c r="Q18" s="7">
        <f>+Rentabilitätsplan!Q19*(1+VSt)</f>
        <v>0</v>
      </c>
      <c r="R18" s="7">
        <f>+Rentabilitätsplan!R19*(1+VSt)</f>
        <v>0</v>
      </c>
      <c r="S18" s="7">
        <f>+Rentabilitätsplan!S19*(1+VSt)</f>
        <v>0</v>
      </c>
      <c r="T18" s="7">
        <f>+Rentabilitätsplan!T19*(1+VSt)</f>
        <v>0</v>
      </c>
      <c r="U18" s="7">
        <f>+Rentabilitätsplan!U19*(1+VSt)</f>
        <v>0</v>
      </c>
      <c r="V18" s="7">
        <f>+Rentabilitätsplan!V19*(1+VSt)</f>
        <v>0</v>
      </c>
      <c r="W18" s="7">
        <f>+Rentabilitätsplan!W19*(1+VSt)</f>
        <v>0</v>
      </c>
      <c r="X18" s="7">
        <f>+Rentabilitätsplan!X19*(1+VSt)</f>
        <v>0</v>
      </c>
      <c r="Y18" s="7">
        <f>+Rentabilitätsplan!Y19*(1+VSt)</f>
        <v>0</v>
      </c>
      <c r="Z18" s="7">
        <f>+Rentabilitätsplan!Z19*(1+VSt)</f>
        <v>0</v>
      </c>
      <c r="AA18" s="7">
        <f>+Rentabilitätsplan!AA19*(1+VSt)</f>
        <v>0</v>
      </c>
      <c r="AB18" s="7">
        <f>+Rentabilitätsplan!AB19*(1+VSt)</f>
        <v>0</v>
      </c>
      <c r="AC18" s="20">
        <f>SUM(Q18:AB18)</f>
        <v>0</v>
      </c>
      <c r="AD18" s="7">
        <f>+Rentabilitätsplan!AD19*(1+VSt)</f>
        <v>0</v>
      </c>
      <c r="AE18" s="7">
        <f>+Rentabilitätsplan!AE19*(1+VSt)</f>
        <v>0</v>
      </c>
      <c r="AF18" s="7">
        <f>+Rentabilitätsplan!AF19*(1+VSt)</f>
        <v>0</v>
      </c>
      <c r="AG18" s="7">
        <f>+Rentabilitätsplan!AG19*(1+VSt)</f>
        <v>0</v>
      </c>
      <c r="AH18" s="7">
        <f>+Rentabilitätsplan!AH19*(1+VSt)</f>
        <v>0</v>
      </c>
      <c r="AI18" s="7">
        <f>+Rentabilitätsplan!AI19*(1+VSt)</f>
        <v>0</v>
      </c>
      <c r="AJ18" s="7">
        <f>+Rentabilitätsplan!AJ19*(1+VSt)</f>
        <v>0</v>
      </c>
      <c r="AK18" s="7">
        <f>+Rentabilitätsplan!AK19*(1+VSt)</f>
        <v>0</v>
      </c>
      <c r="AL18" s="7">
        <f>+Rentabilitätsplan!AL19*(1+VSt)</f>
        <v>0</v>
      </c>
      <c r="AM18" s="7">
        <f>+Rentabilitätsplan!AM19*(1+VSt)</f>
        <v>0</v>
      </c>
      <c r="AN18" s="7">
        <f>+Rentabilitätsplan!AN19*(1+VSt)</f>
        <v>0</v>
      </c>
      <c r="AO18" s="7">
        <f>+Rentabilitätsplan!AO19*(1+VSt)</f>
        <v>0</v>
      </c>
      <c r="AP18" s="20">
        <f>SUM(AD18:AO18)</f>
        <v>0</v>
      </c>
      <c r="AQ18" s="7">
        <f>+Rentabilitätsplan!AQ19*(1+VSt)</f>
        <v>0</v>
      </c>
      <c r="AR18" s="7">
        <f>+Rentabilitätsplan!AR19*(1+VSt)</f>
        <v>0</v>
      </c>
      <c r="AS18" s="7">
        <f>+Rentabilitätsplan!AS19*(1+VSt)</f>
        <v>0</v>
      </c>
      <c r="AT18" s="7">
        <f>+Rentabilitätsplan!AT19*(1+VSt)</f>
        <v>0</v>
      </c>
      <c r="AU18" s="7">
        <f>+Rentabilitätsplan!AU19*(1+VSt)</f>
        <v>0</v>
      </c>
      <c r="AV18" s="7">
        <f>+Rentabilitätsplan!AV19*(1+VSt)</f>
        <v>0</v>
      </c>
      <c r="AW18" s="7">
        <f>+Rentabilitätsplan!AW19*(1+VSt)</f>
        <v>0</v>
      </c>
      <c r="AX18" s="7">
        <f>+Rentabilitätsplan!AX19*(1+VSt)</f>
        <v>0</v>
      </c>
      <c r="AY18" s="7">
        <f>+Rentabilitätsplan!AY19*(1+VSt)</f>
        <v>0</v>
      </c>
      <c r="AZ18" s="7">
        <f>+Rentabilitätsplan!AZ19*(1+VSt)</f>
        <v>0</v>
      </c>
      <c r="BA18" s="7">
        <f>+Rentabilitätsplan!BA19*(1+VSt)</f>
        <v>0</v>
      </c>
      <c r="BB18" s="7">
        <f>+Rentabilitätsplan!BB19*(1+VSt)</f>
        <v>0</v>
      </c>
      <c r="BC18" s="20">
        <f>SUM(AQ18:BB18)</f>
        <v>0</v>
      </c>
    </row>
    <row r="19" spans="1:55" x14ac:dyDescent="0.25">
      <c r="A19" s="5"/>
      <c r="B19" s="5" t="str">
        <f>+Rentabilitätsplan!B20</f>
        <v>Telefon, Fax</v>
      </c>
      <c r="D19" s="7">
        <f>+Rentabilitätsplan!D20*(1+VSteins)</f>
        <v>0</v>
      </c>
      <c r="E19" s="7">
        <f>+Rentabilitätsplan!E20*(1+VSteins)</f>
        <v>0</v>
      </c>
      <c r="F19" s="7">
        <f>+Rentabilitätsplan!F20*(1+VSteins)</f>
        <v>0</v>
      </c>
      <c r="G19" s="7">
        <f>+Rentabilitätsplan!G20*(1+VSteins)</f>
        <v>0</v>
      </c>
      <c r="H19" s="7">
        <f>+Rentabilitätsplan!H20*(1+VSteins)</f>
        <v>0</v>
      </c>
      <c r="I19" s="7">
        <f>+Rentabilitätsplan!I20*(1+VSteins)</f>
        <v>0</v>
      </c>
      <c r="J19" s="7">
        <f>+Rentabilitätsplan!J20*(1+VSteins)</f>
        <v>0</v>
      </c>
      <c r="K19" s="7">
        <f>+Rentabilitätsplan!K20*(1+VSteins)</f>
        <v>0</v>
      </c>
      <c r="L19" s="7">
        <f>+Rentabilitätsplan!L20*(1+VSteins)</f>
        <v>0</v>
      </c>
      <c r="M19" s="7">
        <f>+Rentabilitätsplan!M20*(1+VSteins)</f>
        <v>0</v>
      </c>
      <c r="N19" s="7">
        <f>+Rentabilitätsplan!N20*(1+VSteins)</f>
        <v>0</v>
      </c>
      <c r="O19" s="7">
        <f>+Rentabilitätsplan!O20*(1+VSteins)</f>
        <v>0</v>
      </c>
      <c r="P19" s="20">
        <f>SUM(D19:O19)</f>
        <v>0</v>
      </c>
      <c r="Q19" s="7">
        <f>+Rentabilitätsplan!Q20*(1+VSt)</f>
        <v>0</v>
      </c>
      <c r="R19" s="7">
        <f>+Rentabilitätsplan!R20*(1+VSt)</f>
        <v>0</v>
      </c>
      <c r="S19" s="7">
        <f>+Rentabilitätsplan!S20*(1+VSt)</f>
        <v>0</v>
      </c>
      <c r="T19" s="7">
        <f>+Rentabilitätsplan!T20*(1+VSt)</f>
        <v>0</v>
      </c>
      <c r="U19" s="7">
        <f>+Rentabilitätsplan!U20*(1+VSt)</f>
        <v>0</v>
      </c>
      <c r="V19" s="7">
        <f>+Rentabilitätsplan!V20*(1+VSt)</f>
        <v>0</v>
      </c>
      <c r="W19" s="7">
        <f>+Rentabilitätsplan!W20*(1+VSt)</f>
        <v>0</v>
      </c>
      <c r="X19" s="7">
        <f>+Rentabilitätsplan!X20*(1+VSt)</f>
        <v>0</v>
      </c>
      <c r="Y19" s="7">
        <f>+Rentabilitätsplan!Y20*(1+VSt)</f>
        <v>0</v>
      </c>
      <c r="Z19" s="7">
        <f>+Rentabilitätsplan!Z20*(1+VSt)</f>
        <v>0</v>
      </c>
      <c r="AA19" s="7">
        <f>+Rentabilitätsplan!AA20*(1+VSt)</f>
        <v>0</v>
      </c>
      <c r="AB19" s="7">
        <f>+Rentabilitätsplan!AB20*(1+VSt)</f>
        <v>0</v>
      </c>
      <c r="AC19" s="20">
        <f>SUM(Q19:AB19)</f>
        <v>0</v>
      </c>
      <c r="AD19" s="7">
        <f>+Rentabilitätsplan!AD20*(1+VSt)</f>
        <v>0</v>
      </c>
      <c r="AE19" s="7">
        <f>+Rentabilitätsplan!AE20*(1+VSt)</f>
        <v>0</v>
      </c>
      <c r="AF19" s="7">
        <f>+Rentabilitätsplan!AF20*(1+VSt)</f>
        <v>0</v>
      </c>
      <c r="AG19" s="7">
        <f>+Rentabilitätsplan!AG20*(1+VSt)</f>
        <v>0</v>
      </c>
      <c r="AH19" s="7">
        <f>+Rentabilitätsplan!AH20*(1+VSt)</f>
        <v>0</v>
      </c>
      <c r="AI19" s="7">
        <f>+Rentabilitätsplan!AI20*(1+VSt)</f>
        <v>0</v>
      </c>
      <c r="AJ19" s="7">
        <f>+Rentabilitätsplan!AJ20*(1+VSt)</f>
        <v>0</v>
      </c>
      <c r="AK19" s="7">
        <f>+Rentabilitätsplan!AK20*(1+VSt)</f>
        <v>0</v>
      </c>
      <c r="AL19" s="7">
        <f>+Rentabilitätsplan!AL20*(1+VSt)</f>
        <v>0</v>
      </c>
      <c r="AM19" s="7">
        <f>+Rentabilitätsplan!AM20*(1+VSt)</f>
        <v>0</v>
      </c>
      <c r="AN19" s="7">
        <f>+Rentabilitätsplan!AN20*(1+VSt)</f>
        <v>0</v>
      </c>
      <c r="AO19" s="7">
        <f>+Rentabilitätsplan!AO20*(1+VSt)</f>
        <v>0</v>
      </c>
      <c r="AP19" s="20">
        <f>SUM(AD19:AO19)</f>
        <v>0</v>
      </c>
      <c r="AQ19" s="7">
        <f>+Rentabilitätsplan!AQ20*(1+VSt)</f>
        <v>0</v>
      </c>
      <c r="AR19" s="7">
        <f>+Rentabilitätsplan!AR20*(1+VSt)</f>
        <v>0</v>
      </c>
      <c r="AS19" s="7">
        <f>+Rentabilitätsplan!AS20*(1+VSt)</f>
        <v>0</v>
      </c>
      <c r="AT19" s="7">
        <f>+Rentabilitätsplan!AT20*(1+VSt)</f>
        <v>0</v>
      </c>
      <c r="AU19" s="7">
        <f>+Rentabilitätsplan!AU20*(1+VSt)</f>
        <v>0</v>
      </c>
      <c r="AV19" s="7">
        <f>+Rentabilitätsplan!AV20*(1+VSt)</f>
        <v>0</v>
      </c>
      <c r="AW19" s="7">
        <f>+Rentabilitätsplan!AW20*(1+VSt)</f>
        <v>0</v>
      </c>
      <c r="AX19" s="7">
        <f>+Rentabilitätsplan!AX20*(1+VSt)</f>
        <v>0</v>
      </c>
      <c r="AY19" s="7">
        <f>+Rentabilitätsplan!AY20*(1+VSt)</f>
        <v>0</v>
      </c>
      <c r="AZ19" s="7">
        <f>+Rentabilitätsplan!AZ20*(1+VSt)</f>
        <v>0</v>
      </c>
      <c r="BA19" s="7">
        <f>+Rentabilitätsplan!BA20*(1+VSt)</f>
        <v>0</v>
      </c>
      <c r="BB19" s="7">
        <f>+Rentabilitätsplan!BB20*(1+VSt)</f>
        <v>0</v>
      </c>
      <c r="BC19" s="20">
        <f>SUM(AQ19:BB19)</f>
        <v>0</v>
      </c>
    </row>
    <row r="20" spans="1:55" x14ac:dyDescent="0.25">
      <c r="A20" s="5"/>
      <c r="B20" s="5" t="str">
        <f>+Rentabilitätsplan!B21</f>
        <v>Kfz-Kosten</v>
      </c>
      <c r="D20" s="7"/>
      <c r="E20" s="7"/>
      <c r="F20" s="7"/>
      <c r="G20" s="7"/>
      <c r="H20" s="7"/>
      <c r="I20" s="7"/>
      <c r="J20" s="7"/>
      <c r="K20" s="7"/>
      <c r="L20" s="7"/>
      <c r="M20" s="7"/>
      <c r="N20" s="7"/>
      <c r="O20" s="7"/>
      <c r="P20" s="20"/>
      <c r="Q20" s="7"/>
      <c r="R20" s="7"/>
      <c r="S20" s="7"/>
      <c r="T20" s="7"/>
      <c r="U20" s="7"/>
      <c r="V20" s="7"/>
      <c r="W20" s="7"/>
      <c r="X20" s="7"/>
      <c r="Y20" s="7"/>
      <c r="Z20" s="7"/>
      <c r="AA20" s="7"/>
      <c r="AB20" s="7"/>
      <c r="AC20" s="20"/>
      <c r="AD20" s="7"/>
      <c r="AE20" s="7"/>
      <c r="AF20" s="7"/>
      <c r="AG20" s="7"/>
      <c r="AH20" s="7"/>
      <c r="AI20" s="7"/>
      <c r="AJ20" s="7"/>
      <c r="AK20" s="7"/>
      <c r="AL20" s="7"/>
      <c r="AM20" s="7"/>
      <c r="AN20" s="7"/>
      <c r="AO20" s="7"/>
      <c r="AP20" s="20"/>
      <c r="AQ20" s="7"/>
      <c r="AR20" s="7"/>
      <c r="AS20" s="7"/>
      <c r="AT20" s="7"/>
      <c r="AU20" s="7"/>
      <c r="AV20" s="7"/>
      <c r="AW20" s="7"/>
      <c r="AX20" s="7"/>
      <c r="AY20" s="7"/>
      <c r="AZ20" s="7"/>
      <c r="BA20" s="7"/>
      <c r="BB20" s="7"/>
      <c r="BC20" s="20"/>
    </row>
    <row r="21" spans="1:55" x14ac:dyDescent="0.25">
      <c r="A21" s="5"/>
      <c r="C21" s="5" t="str">
        <f>+Rentabilitätsplan!C22</f>
        <v>Kfz-Versicherungen</v>
      </c>
      <c r="D21" s="7">
        <f>+Rentabilitätsplan!D22</f>
        <v>0</v>
      </c>
      <c r="E21" s="7">
        <f>+Rentabilitätsplan!E22</f>
        <v>0</v>
      </c>
      <c r="F21" s="7">
        <f>+Rentabilitätsplan!F22</f>
        <v>0</v>
      </c>
      <c r="G21" s="7">
        <f>+Rentabilitätsplan!G22</f>
        <v>0</v>
      </c>
      <c r="H21" s="7">
        <f>+Rentabilitätsplan!H22</f>
        <v>0</v>
      </c>
      <c r="I21" s="7">
        <f>+Rentabilitätsplan!I22</f>
        <v>0</v>
      </c>
      <c r="J21" s="7">
        <f>+Rentabilitätsplan!J22</f>
        <v>0</v>
      </c>
      <c r="K21" s="7">
        <f>+Rentabilitätsplan!K22</f>
        <v>0</v>
      </c>
      <c r="L21" s="7">
        <f>+Rentabilitätsplan!L22</f>
        <v>0</v>
      </c>
      <c r="M21" s="7">
        <f>+Rentabilitätsplan!M22</f>
        <v>0</v>
      </c>
      <c r="N21" s="7">
        <f>+Rentabilitätsplan!N22</f>
        <v>0</v>
      </c>
      <c r="O21" s="7">
        <f>+Rentabilitätsplan!O22</f>
        <v>0</v>
      </c>
      <c r="P21" s="20">
        <f t="shared" ref="P21:P26" si="7">SUM(D21:O21)</f>
        <v>0</v>
      </c>
      <c r="Q21" s="7">
        <f>+Rentabilitätsplan!Q22</f>
        <v>0</v>
      </c>
      <c r="R21" s="7">
        <f>+Rentabilitätsplan!R22</f>
        <v>0</v>
      </c>
      <c r="S21" s="7">
        <f>+Rentabilitätsplan!S22</f>
        <v>0</v>
      </c>
      <c r="T21" s="7">
        <f>+Rentabilitätsplan!T22</f>
        <v>0</v>
      </c>
      <c r="U21" s="7">
        <f>+Rentabilitätsplan!U22</f>
        <v>0</v>
      </c>
      <c r="V21" s="7">
        <f>+Rentabilitätsplan!V22</f>
        <v>0</v>
      </c>
      <c r="W21" s="7">
        <f>+Rentabilitätsplan!W22</f>
        <v>0</v>
      </c>
      <c r="X21" s="7">
        <f>+Rentabilitätsplan!X22</f>
        <v>0</v>
      </c>
      <c r="Y21" s="7">
        <f>+Rentabilitätsplan!Y22</f>
        <v>0</v>
      </c>
      <c r="Z21" s="7">
        <f>+Rentabilitätsplan!Z22</f>
        <v>0</v>
      </c>
      <c r="AA21" s="7">
        <f>+Rentabilitätsplan!AA22</f>
        <v>0</v>
      </c>
      <c r="AB21" s="7">
        <f>+Rentabilitätsplan!AB22</f>
        <v>0</v>
      </c>
      <c r="AC21" s="20">
        <f t="shared" ref="AC21:AC44" si="8">SUM(Q21:AB21)</f>
        <v>0</v>
      </c>
      <c r="AD21" s="7">
        <f>+Rentabilitätsplan!AD22</f>
        <v>0</v>
      </c>
      <c r="AE21" s="7">
        <f>+Rentabilitätsplan!AE22</f>
        <v>0</v>
      </c>
      <c r="AF21" s="7">
        <f>+Rentabilitätsplan!AF22</f>
        <v>0</v>
      </c>
      <c r="AG21" s="7">
        <f>+Rentabilitätsplan!AG22</f>
        <v>0</v>
      </c>
      <c r="AH21" s="7">
        <f>+Rentabilitätsplan!AH22</f>
        <v>0</v>
      </c>
      <c r="AI21" s="7">
        <f>+Rentabilitätsplan!AI22</f>
        <v>0</v>
      </c>
      <c r="AJ21" s="7">
        <f>+Rentabilitätsplan!AJ22</f>
        <v>0</v>
      </c>
      <c r="AK21" s="7">
        <f>+Rentabilitätsplan!AK22</f>
        <v>0</v>
      </c>
      <c r="AL21" s="7">
        <f>+Rentabilitätsplan!AL22</f>
        <v>0</v>
      </c>
      <c r="AM21" s="7">
        <f>+Rentabilitätsplan!AM22</f>
        <v>0</v>
      </c>
      <c r="AN21" s="7">
        <f>+Rentabilitätsplan!AN22</f>
        <v>0</v>
      </c>
      <c r="AO21" s="7">
        <f>+Rentabilitätsplan!AO22</f>
        <v>0</v>
      </c>
      <c r="AP21" s="20">
        <f t="shared" ref="AP21:AP44" si="9">SUM(AD21:AO21)</f>
        <v>0</v>
      </c>
      <c r="AQ21" s="7">
        <f>+Rentabilitätsplan!AQ22</f>
        <v>0</v>
      </c>
      <c r="AR21" s="7">
        <f>+Rentabilitätsplan!AR22</f>
        <v>0</v>
      </c>
      <c r="AS21" s="7">
        <f>+Rentabilitätsplan!AS22</f>
        <v>0</v>
      </c>
      <c r="AT21" s="7">
        <f>+Rentabilitätsplan!AT22</f>
        <v>0</v>
      </c>
      <c r="AU21" s="7">
        <f>+Rentabilitätsplan!AU22</f>
        <v>0</v>
      </c>
      <c r="AV21" s="7">
        <f>+Rentabilitätsplan!AV22</f>
        <v>0</v>
      </c>
      <c r="AW21" s="7">
        <f>+Rentabilitätsplan!AW22</f>
        <v>0</v>
      </c>
      <c r="AX21" s="7">
        <f>+Rentabilitätsplan!AX22</f>
        <v>0</v>
      </c>
      <c r="AY21" s="7">
        <f>+Rentabilitätsplan!AY22</f>
        <v>0</v>
      </c>
      <c r="AZ21" s="7">
        <f>+Rentabilitätsplan!AZ22</f>
        <v>0</v>
      </c>
      <c r="BA21" s="7">
        <f>+Rentabilitätsplan!BA22</f>
        <v>0</v>
      </c>
      <c r="BB21" s="7">
        <f>+Rentabilitätsplan!BB22</f>
        <v>0</v>
      </c>
      <c r="BC21" s="20">
        <f t="shared" ref="BC21:BC44" si="10">SUM(AQ21:BB21)</f>
        <v>0</v>
      </c>
    </row>
    <row r="22" spans="1:55" x14ac:dyDescent="0.25">
      <c r="A22" s="5"/>
      <c r="C22" s="5" t="str">
        <f>+Rentabilitätsplan!C23</f>
        <v>Wartung und Reparatur</v>
      </c>
      <c r="D22" s="7">
        <f>+Rentabilitätsplan!D23*(1+VSteins)</f>
        <v>0</v>
      </c>
      <c r="E22" s="7">
        <f>+Rentabilitätsplan!E23*(1+VSteins)</f>
        <v>0</v>
      </c>
      <c r="F22" s="7">
        <f>+Rentabilitätsplan!F23*(1+VSteins)</f>
        <v>0</v>
      </c>
      <c r="G22" s="7">
        <f>+Rentabilitätsplan!G23*(1+VSteins)</f>
        <v>0</v>
      </c>
      <c r="H22" s="7">
        <f>+Rentabilitätsplan!H23*(1+VSteins)</f>
        <v>0</v>
      </c>
      <c r="I22" s="7">
        <f>+Rentabilitätsplan!I23*(1+VSteins)</f>
        <v>0</v>
      </c>
      <c r="J22" s="7">
        <f>+Rentabilitätsplan!J23*(1+VSteins)</f>
        <v>0</v>
      </c>
      <c r="K22" s="7">
        <f>+Rentabilitätsplan!K23*(1+VSteins)</f>
        <v>0</v>
      </c>
      <c r="L22" s="7">
        <f>+Rentabilitätsplan!L23*(1+VSteins)</f>
        <v>0</v>
      </c>
      <c r="M22" s="7">
        <f>+Rentabilitätsplan!M23*(1+VSteins)</f>
        <v>0</v>
      </c>
      <c r="N22" s="7">
        <f>+Rentabilitätsplan!N23*(1+VSteins)</f>
        <v>0</v>
      </c>
      <c r="O22" s="7">
        <f>+Rentabilitätsplan!O23*(1+VSteins)</f>
        <v>0</v>
      </c>
      <c r="P22" s="20">
        <f t="shared" si="7"/>
        <v>0</v>
      </c>
      <c r="Q22" s="7">
        <f>+Rentabilitätsplan!Q23*(1+VSt)</f>
        <v>0</v>
      </c>
      <c r="R22" s="7">
        <f>+Rentabilitätsplan!R23*(1+VSt)</f>
        <v>0</v>
      </c>
      <c r="S22" s="7">
        <f>+Rentabilitätsplan!S23*(1+VSt)</f>
        <v>0</v>
      </c>
      <c r="T22" s="7">
        <f>+Rentabilitätsplan!T23*(1+VSt)</f>
        <v>0</v>
      </c>
      <c r="U22" s="7">
        <f>+Rentabilitätsplan!U23*(1+VSt)</f>
        <v>0</v>
      </c>
      <c r="V22" s="7">
        <f>+Rentabilitätsplan!V23*(1+VSt)</f>
        <v>0</v>
      </c>
      <c r="W22" s="7">
        <f>+Rentabilitätsplan!W23*(1+VSt)</f>
        <v>0</v>
      </c>
      <c r="X22" s="7">
        <f>+Rentabilitätsplan!X23*(1+VSt)</f>
        <v>0</v>
      </c>
      <c r="Y22" s="7">
        <f>+Rentabilitätsplan!Y23*(1+VSt)</f>
        <v>0</v>
      </c>
      <c r="Z22" s="7">
        <f>+Rentabilitätsplan!Z23*(1+VSt)</f>
        <v>0</v>
      </c>
      <c r="AA22" s="7">
        <f>+Rentabilitätsplan!AA23*(1+VSt)</f>
        <v>0</v>
      </c>
      <c r="AB22" s="7">
        <f>+Rentabilitätsplan!AB23*(1+VSt)</f>
        <v>0</v>
      </c>
      <c r="AC22" s="20">
        <f t="shared" si="8"/>
        <v>0</v>
      </c>
      <c r="AD22" s="7">
        <f>+Rentabilitätsplan!AD23*(1+VSt)</f>
        <v>0</v>
      </c>
      <c r="AE22" s="7">
        <f>+Rentabilitätsplan!AE23*(1+VSt)</f>
        <v>0</v>
      </c>
      <c r="AF22" s="7">
        <f>+Rentabilitätsplan!AF23*(1+VSt)</f>
        <v>0</v>
      </c>
      <c r="AG22" s="7">
        <f>+Rentabilitätsplan!AG23*(1+VSt)</f>
        <v>0</v>
      </c>
      <c r="AH22" s="7">
        <f>+Rentabilitätsplan!AH23*(1+VSt)</f>
        <v>0</v>
      </c>
      <c r="AI22" s="7">
        <f>+Rentabilitätsplan!AI23*(1+VSt)</f>
        <v>0</v>
      </c>
      <c r="AJ22" s="7">
        <f>+Rentabilitätsplan!AJ23*(1+VSt)</f>
        <v>0</v>
      </c>
      <c r="AK22" s="7">
        <f>+Rentabilitätsplan!AK23*(1+VSt)</f>
        <v>0</v>
      </c>
      <c r="AL22" s="7">
        <f>+Rentabilitätsplan!AL23*(1+VSt)</f>
        <v>0</v>
      </c>
      <c r="AM22" s="7">
        <f>+Rentabilitätsplan!AM23*(1+VSt)</f>
        <v>0</v>
      </c>
      <c r="AN22" s="7">
        <f>+Rentabilitätsplan!AN23*(1+VSt)</f>
        <v>0</v>
      </c>
      <c r="AO22" s="7">
        <f>+Rentabilitätsplan!AO23*(1+VSt)</f>
        <v>0</v>
      </c>
      <c r="AP22" s="20">
        <f t="shared" si="9"/>
        <v>0</v>
      </c>
      <c r="AQ22" s="7">
        <f>+Rentabilitätsplan!AQ23*(1+VSt)</f>
        <v>0</v>
      </c>
      <c r="AR22" s="7">
        <f>+Rentabilitätsplan!AR23*(1+VSt)</f>
        <v>0</v>
      </c>
      <c r="AS22" s="7">
        <f>+Rentabilitätsplan!AS23*(1+VSt)</f>
        <v>0</v>
      </c>
      <c r="AT22" s="7">
        <f>+Rentabilitätsplan!AT23*(1+VSt)</f>
        <v>0</v>
      </c>
      <c r="AU22" s="7">
        <f>+Rentabilitätsplan!AU23*(1+VSt)</f>
        <v>0</v>
      </c>
      <c r="AV22" s="7">
        <f>+Rentabilitätsplan!AV23*(1+VSt)</f>
        <v>0</v>
      </c>
      <c r="AW22" s="7">
        <f>+Rentabilitätsplan!AW23*(1+VSt)</f>
        <v>0</v>
      </c>
      <c r="AX22" s="7">
        <f>+Rentabilitätsplan!AX23*(1+VSt)</f>
        <v>0</v>
      </c>
      <c r="AY22" s="7">
        <f>+Rentabilitätsplan!AY23*(1+VSt)</f>
        <v>0</v>
      </c>
      <c r="AZ22" s="7">
        <f>+Rentabilitätsplan!AZ23*(1+VSt)</f>
        <v>0</v>
      </c>
      <c r="BA22" s="7">
        <f>+Rentabilitätsplan!BA23*(1+VSt)</f>
        <v>0</v>
      </c>
      <c r="BB22" s="7">
        <f>+Rentabilitätsplan!BB23*(1+VSt)</f>
        <v>0</v>
      </c>
      <c r="BC22" s="20">
        <f t="shared" si="10"/>
        <v>0</v>
      </c>
    </row>
    <row r="23" spans="1:55" x14ac:dyDescent="0.25">
      <c r="A23" s="5"/>
      <c r="C23" s="5" t="str">
        <f>+Rentabilitätsplan!C24</f>
        <v>Leasing (nur Kfz)</v>
      </c>
      <c r="D23" s="7">
        <f>+Rentabilitätsplan!D24*(1+VSteins)</f>
        <v>0</v>
      </c>
      <c r="E23" s="7">
        <f>+Rentabilitätsplan!E24*(1+VSteins)</f>
        <v>0</v>
      </c>
      <c r="F23" s="7">
        <f>+Rentabilitätsplan!F24*(1+VSteins)</f>
        <v>0</v>
      </c>
      <c r="G23" s="7">
        <f>+Rentabilitätsplan!G24*(1+VSteins)</f>
        <v>0</v>
      </c>
      <c r="H23" s="7">
        <f>+Rentabilitätsplan!H24*(1+VSteins)</f>
        <v>0</v>
      </c>
      <c r="I23" s="7">
        <f>+Rentabilitätsplan!I24*(1+VSteins)</f>
        <v>0</v>
      </c>
      <c r="J23" s="7">
        <f>+Rentabilitätsplan!J24*(1+VSteins)</f>
        <v>0</v>
      </c>
      <c r="K23" s="7">
        <f>+Rentabilitätsplan!K24*(1+VSteins)</f>
        <v>0</v>
      </c>
      <c r="L23" s="7">
        <f>+Rentabilitätsplan!L24*(1+VSteins)</f>
        <v>0</v>
      </c>
      <c r="M23" s="7">
        <f>+Rentabilitätsplan!M24*(1+VSteins)</f>
        <v>0</v>
      </c>
      <c r="N23" s="7">
        <f>+Rentabilitätsplan!N24*(1+VSteins)</f>
        <v>0</v>
      </c>
      <c r="O23" s="7">
        <f>+Rentabilitätsplan!O24*(1+VSteins)</f>
        <v>0</v>
      </c>
      <c r="P23" s="20">
        <f t="shared" si="7"/>
        <v>0</v>
      </c>
      <c r="Q23" s="7">
        <f>+Rentabilitätsplan!Q24*(1+VSt)</f>
        <v>0</v>
      </c>
      <c r="R23" s="7">
        <f>+Rentabilitätsplan!R24*(1+VSt)</f>
        <v>0</v>
      </c>
      <c r="S23" s="7">
        <f>+Rentabilitätsplan!S24*(1+VSt)</f>
        <v>0</v>
      </c>
      <c r="T23" s="7">
        <f>+Rentabilitätsplan!T24*(1+VSt)</f>
        <v>0</v>
      </c>
      <c r="U23" s="7">
        <f>+Rentabilitätsplan!U24*(1+VSt)</f>
        <v>0</v>
      </c>
      <c r="V23" s="7">
        <f>+Rentabilitätsplan!V24*(1+VSt)</f>
        <v>0</v>
      </c>
      <c r="W23" s="7">
        <f>+Rentabilitätsplan!W24*(1+VSt)</f>
        <v>0</v>
      </c>
      <c r="X23" s="7">
        <f>+Rentabilitätsplan!X24*(1+VSt)</f>
        <v>0</v>
      </c>
      <c r="Y23" s="7">
        <f>+Rentabilitätsplan!Y24*(1+VSt)</f>
        <v>0</v>
      </c>
      <c r="Z23" s="7">
        <f>+Rentabilitätsplan!Z24*(1+VSt)</f>
        <v>0</v>
      </c>
      <c r="AA23" s="7">
        <f>+Rentabilitätsplan!AA24*(1+VSt)</f>
        <v>0</v>
      </c>
      <c r="AB23" s="7">
        <f>+Rentabilitätsplan!AB24*(1+VSt)</f>
        <v>0</v>
      </c>
      <c r="AC23" s="20">
        <f>SUM(Q23:AB23)</f>
        <v>0</v>
      </c>
      <c r="AD23" s="7">
        <f>+Rentabilitätsplan!AD24*(1+VSt)</f>
        <v>0</v>
      </c>
      <c r="AE23" s="7">
        <f>+Rentabilitätsplan!AE24*(1+VSt)</f>
        <v>0</v>
      </c>
      <c r="AF23" s="7">
        <f>+Rentabilitätsplan!AF24*(1+VSt)</f>
        <v>0</v>
      </c>
      <c r="AG23" s="7">
        <f>+Rentabilitätsplan!AG24*(1+VSt)</f>
        <v>0</v>
      </c>
      <c r="AH23" s="7">
        <f>+Rentabilitätsplan!AH24*(1+VSt)</f>
        <v>0</v>
      </c>
      <c r="AI23" s="7">
        <f>+Rentabilitätsplan!AI24*(1+VSt)</f>
        <v>0</v>
      </c>
      <c r="AJ23" s="7">
        <f>+Rentabilitätsplan!AJ24*(1+VSt)</f>
        <v>0</v>
      </c>
      <c r="AK23" s="7">
        <f>+Rentabilitätsplan!AK24*(1+VSt)</f>
        <v>0</v>
      </c>
      <c r="AL23" s="7">
        <f>+Rentabilitätsplan!AL24*(1+VSt)</f>
        <v>0</v>
      </c>
      <c r="AM23" s="7">
        <f>+Rentabilitätsplan!AM24*(1+VSt)</f>
        <v>0</v>
      </c>
      <c r="AN23" s="7">
        <f>+Rentabilitätsplan!AN24*(1+VSt)</f>
        <v>0</v>
      </c>
      <c r="AO23" s="7">
        <f>+Rentabilitätsplan!AO24*(1+VSt)</f>
        <v>0</v>
      </c>
      <c r="AP23" s="20">
        <f>SUM(AD23:AO23)</f>
        <v>0</v>
      </c>
      <c r="AQ23" s="7">
        <f>+Rentabilitätsplan!AQ24*(1+VSt)</f>
        <v>0</v>
      </c>
      <c r="AR23" s="7">
        <f>+Rentabilitätsplan!AR24*(1+VSt)</f>
        <v>0</v>
      </c>
      <c r="AS23" s="7">
        <f>+Rentabilitätsplan!AS24*(1+VSt)</f>
        <v>0</v>
      </c>
      <c r="AT23" s="7">
        <f>+Rentabilitätsplan!AT24*(1+VSt)</f>
        <v>0</v>
      </c>
      <c r="AU23" s="7">
        <f>+Rentabilitätsplan!AU24*(1+VSt)</f>
        <v>0</v>
      </c>
      <c r="AV23" s="7">
        <f>+Rentabilitätsplan!AV24*(1+VSt)</f>
        <v>0</v>
      </c>
      <c r="AW23" s="7">
        <f>+Rentabilitätsplan!AW24*(1+VSt)</f>
        <v>0</v>
      </c>
      <c r="AX23" s="7">
        <f>+Rentabilitätsplan!AX24*(1+VSt)</f>
        <v>0</v>
      </c>
      <c r="AY23" s="7">
        <f>+Rentabilitätsplan!AY24*(1+VSt)</f>
        <v>0</v>
      </c>
      <c r="AZ23" s="7">
        <f>+Rentabilitätsplan!AZ24*(1+VSt)</f>
        <v>0</v>
      </c>
      <c r="BA23" s="7">
        <f>+Rentabilitätsplan!BA24*(1+VSt)</f>
        <v>0</v>
      </c>
      <c r="BB23" s="7">
        <f>+Rentabilitätsplan!BB24*(1+VSt)</f>
        <v>0</v>
      </c>
      <c r="BC23" s="20">
        <f>SUM(AQ23:BB23)</f>
        <v>0</v>
      </c>
    </row>
    <row r="24" spans="1:55" x14ac:dyDescent="0.25">
      <c r="A24" s="5"/>
      <c r="C24" s="5" t="str">
        <f>+Rentabilitätsplan!C25</f>
        <v>Betriebskosten</v>
      </c>
      <c r="D24" s="7">
        <f>+Rentabilitätsplan!D25*(1+VSteins)</f>
        <v>0</v>
      </c>
      <c r="E24" s="7">
        <f>+Rentabilitätsplan!E25*(1+VSteins)</f>
        <v>0</v>
      </c>
      <c r="F24" s="7">
        <f>+Rentabilitätsplan!F25*(1+VSteins)</f>
        <v>0</v>
      </c>
      <c r="G24" s="7">
        <f>+Rentabilitätsplan!G25*(1+VSteins)</f>
        <v>0</v>
      </c>
      <c r="H24" s="7">
        <f>+Rentabilitätsplan!H25*(1+VSteins)</f>
        <v>0</v>
      </c>
      <c r="I24" s="7">
        <f>+Rentabilitätsplan!I25*(1+VSteins)</f>
        <v>0</v>
      </c>
      <c r="J24" s="7">
        <f>+Rentabilitätsplan!J25*(1+VSteins)</f>
        <v>0</v>
      </c>
      <c r="K24" s="7">
        <f>+Rentabilitätsplan!K25*(1+VSteins)</f>
        <v>0</v>
      </c>
      <c r="L24" s="7">
        <f>+Rentabilitätsplan!L25*(1+VSteins)</f>
        <v>0</v>
      </c>
      <c r="M24" s="7">
        <f>+Rentabilitätsplan!M25*(1+VSteins)</f>
        <v>0</v>
      </c>
      <c r="N24" s="7">
        <f>+Rentabilitätsplan!N25*(1+VSteins)</f>
        <v>0</v>
      </c>
      <c r="O24" s="7">
        <f>+Rentabilitätsplan!O25*(1+VSteins)</f>
        <v>0</v>
      </c>
      <c r="P24" s="20">
        <f t="shared" si="7"/>
        <v>0</v>
      </c>
      <c r="Q24" s="7">
        <f>+Rentabilitätsplan!Q25*(1+VSt)</f>
        <v>0</v>
      </c>
      <c r="R24" s="7">
        <f>+Rentabilitätsplan!R25*(1+VSt)</f>
        <v>0</v>
      </c>
      <c r="S24" s="7">
        <f>+Rentabilitätsplan!S25*(1+VSt)</f>
        <v>0</v>
      </c>
      <c r="T24" s="7">
        <f>+Rentabilitätsplan!T25*(1+VSt)</f>
        <v>0</v>
      </c>
      <c r="U24" s="7">
        <f>+Rentabilitätsplan!U25*(1+VSt)</f>
        <v>0</v>
      </c>
      <c r="V24" s="7">
        <f>+Rentabilitätsplan!V25*(1+VSt)</f>
        <v>0</v>
      </c>
      <c r="W24" s="7">
        <f>+Rentabilitätsplan!W25*(1+VSt)</f>
        <v>0</v>
      </c>
      <c r="X24" s="7">
        <f>+Rentabilitätsplan!X25*(1+VSt)</f>
        <v>0</v>
      </c>
      <c r="Y24" s="7">
        <f>+Rentabilitätsplan!Y25*(1+VSt)</f>
        <v>0</v>
      </c>
      <c r="Z24" s="7">
        <f>+Rentabilitätsplan!Z25*(1+VSt)</f>
        <v>0</v>
      </c>
      <c r="AA24" s="7">
        <f>+Rentabilitätsplan!AA25*(1+VSt)</f>
        <v>0</v>
      </c>
      <c r="AB24" s="7">
        <f>+Rentabilitätsplan!AB25*(1+VSt)</f>
        <v>0</v>
      </c>
      <c r="AC24" s="20">
        <f t="shared" si="8"/>
        <v>0</v>
      </c>
      <c r="AD24" s="7">
        <f>+Rentabilitätsplan!AD25*(1+VSt)</f>
        <v>0</v>
      </c>
      <c r="AE24" s="7">
        <f>+Rentabilitätsplan!AE25*(1+VSt)</f>
        <v>0</v>
      </c>
      <c r="AF24" s="7">
        <f>+Rentabilitätsplan!AF25*(1+VSt)</f>
        <v>0</v>
      </c>
      <c r="AG24" s="7">
        <f>+Rentabilitätsplan!AG25*(1+VSt)</f>
        <v>0</v>
      </c>
      <c r="AH24" s="7">
        <f>+Rentabilitätsplan!AH25*(1+VSt)</f>
        <v>0</v>
      </c>
      <c r="AI24" s="7">
        <f>+Rentabilitätsplan!AI25*(1+VSt)</f>
        <v>0</v>
      </c>
      <c r="AJ24" s="7">
        <f>+Rentabilitätsplan!AJ25*(1+VSt)</f>
        <v>0</v>
      </c>
      <c r="AK24" s="7">
        <f>+Rentabilitätsplan!AK25*(1+VSt)</f>
        <v>0</v>
      </c>
      <c r="AL24" s="7">
        <f>+Rentabilitätsplan!AL25*(1+VSt)</f>
        <v>0</v>
      </c>
      <c r="AM24" s="7">
        <f>+Rentabilitätsplan!AM25*(1+VSt)</f>
        <v>0</v>
      </c>
      <c r="AN24" s="7">
        <f>+Rentabilitätsplan!AN25*(1+VSt)</f>
        <v>0</v>
      </c>
      <c r="AO24" s="7">
        <f>+Rentabilitätsplan!AO25*(1+VSt)</f>
        <v>0</v>
      </c>
      <c r="AP24" s="20">
        <f t="shared" si="9"/>
        <v>0</v>
      </c>
      <c r="AQ24" s="7">
        <f>+Rentabilitätsplan!AQ25*(1+VSt)</f>
        <v>0</v>
      </c>
      <c r="AR24" s="7">
        <f>+Rentabilitätsplan!AR25*(1+VSt)</f>
        <v>0</v>
      </c>
      <c r="AS24" s="7">
        <f>+Rentabilitätsplan!AS25*(1+VSt)</f>
        <v>0</v>
      </c>
      <c r="AT24" s="7">
        <f>+Rentabilitätsplan!AT25*(1+VSt)</f>
        <v>0</v>
      </c>
      <c r="AU24" s="7">
        <f>+Rentabilitätsplan!AU25*(1+VSt)</f>
        <v>0</v>
      </c>
      <c r="AV24" s="7">
        <f>+Rentabilitätsplan!AV25*(1+VSt)</f>
        <v>0</v>
      </c>
      <c r="AW24" s="7">
        <f>+Rentabilitätsplan!AW25*(1+VSt)</f>
        <v>0</v>
      </c>
      <c r="AX24" s="7">
        <f>+Rentabilitätsplan!AX25*(1+VSt)</f>
        <v>0</v>
      </c>
      <c r="AY24" s="7">
        <f>+Rentabilitätsplan!AY25*(1+VSt)</f>
        <v>0</v>
      </c>
      <c r="AZ24" s="7">
        <f>+Rentabilitätsplan!AZ25*(1+VSt)</f>
        <v>0</v>
      </c>
      <c r="BA24" s="7">
        <f>+Rentabilitätsplan!BA25*(1+VSt)</f>
        <v>0</v>
      </c>
      <c r="BB24" s="7">
        <f>+Rentabilitätsplan!BB25*(1+VSt)</f>
        <v>0</v>
      </c>
      <c r="BC24" s="20">
        <f t="shared" si="10"/>
        <v>0</v>
      </c>
    </row>
    <row r="25" spans="1:55" x14ac:dyDescent="0.25">
      <c r="A25" s="5"/>
      <c r="B25" s="5" t="str">
        <f>+Rentabilitätsplan!B26</f>
        <v>Reise- und Bewirtungskosten</v>
      </c>
      <c r="C25" s="5"/>
      <c r="D25" s="7">
        <f>+Rentabilitätsplan!D26*(1+VSteins)</f>
        <v>0</v>
      </c>
      <c r="E25" s="7">
        <f>+Rentabilitätsplan!E26*(1+VSteins)</f>
        <v>0</v>
      </c>
      <c r="F25" s="7">
        <f>+Rentabilitätsplan!F26*(1+VSteins)</f>
        <v>0</v>
      </c>
      <c r="G25" s="7">
        <f>+Rentabilitätsplan!G26*(1+VSteins)</f>
        <v>0</v>
      </c>
      <c r="H25" s="7">
        <f>+Rentabilitätsplan!H26*(1+VSteins)</f>
        <v>0</v>
      </c>
      <c r="I25" s="7">
        <f>+Rentabilitätsplan!I26*(1+VSteins)</f>
        <v>0</v>
      </c>
      <c r="J25" s="7">
        <f>+Rentabilitätsplan!J26*(1+VSteins)</f>
        <v>0</v>
      </c>
      <c r="K25" s="7">
        <f>+Rentabilitätsplan!K26*(1+VSteins)</f>
        <v>0</v>
      </c>
      <c r="L25" s="7">
        <f>+Rentabilitätsplan!L26*(1+VSteins)</f>
        <v>0</v>
      </c>
      <c r="M25" s="7">
        <f>+Rentabilitätsplan!M26*(1+VSteins)</f>
        <v>0</v>
      </c>
      <c r="N25" s="7">
        <f>+Rentabilitätsplan!N26*(1+VSteins)</f>
        <v>0</v>
      </c>
      <c r="O25" s="7">
        <f>+Rentabilitätsplan!O26*(1+VSteins)</f>
        <v>0</v>
      </c>
      <c r="P25" s="20">
        <f t="shared" si="7"/>
        <v>0</v>
      </c>
      <c r="Q25" s="7">
        <f>+Rentabilitätsplan!Q26*(1+VSt)</f>
        <v>0</v>
      </c>
      <c r="R25" s="7">
        <f>+Rentabilitätsplan!R26*(1+VSt)</f>
        <v>0</v>
      </c>
      <c r="S25" s="7">
        <f>+Rentabilitätsplan!S26*(1+VSt)</f>
        <v>0</v>
      </c>
      <c r="T25" s="7">
        <f>+Rentabilitätsplan!T26*(1+VSt)</f>
        <v>0</v>
      </c>
      <c r="U25" s="7">
        <f>+Rentabilitätsplan!U26*(1+VSt)</f>
        <v>0</v>
      </c>
      <c r="V25" s="7">
        <f>+Rentabilitätsplan!V26*(1+VSt)</f>
        <v>0</v>
      </c>
      <c r="W25" s="7">
        <f>+Rentabilitätsplan!W26*(1+VSt)</f>
        <v>0</v>
      </c>
      <c r="X25" s="7">
        <f>+Rentabilitätsplan!X26*(1+VSt)</f>
        <v>0</v>
      </c>
      <c r="Y25" s="7">
        <f>+Rentabilitätsplan!Y26*(1+VSt)</f>
        <v>0</v>
      </c>
      <c r="Z25" s="7">
        <f>+Rentabilitätsplan!Z26*(1+VSt)</f>
        <v>0</v>
      </c>
      <c r="AA25" s="7">
        <f>+Rentabilitätsplan!AA26*(1+VSt)</f>
        <v>0</v>
      </c>
      <c r="AB25" s="7">
        <f>+Rentabilitätsplan!AB26*(1+VSt)</f>
        <v>0</v>
      </c>
      <c r="AC25" s="20">
        <f t="shared" si="8"/>
        <v>0</v>
      </c>
      <c r="AD25" s="7">
        <f>+Rentabilitätsplan!AD26*(1+VSt)</f>
        <v>0</v>
      </c>
      <c r="AE25" s="7">
        <f>+Rentabilitätsplan!AE26*(1+VSt)</f>
        <v>0</v>
      </c>
      <c r="AF25" s="7">
        <f>+Rentabilitätsplan!AF26*(1+VSt)</f>
        <v>0</v>
      </c>
      <c r="AG25" s="7">
        <f>+Rentabilitätsplan!AG26*(1+VSt)</f>
        <v>0</v>
      </c>
      <c r="AH25" s="7">
        <f>+Rentabilitätsplan!AH26*(1+VSt)</f>
        <v>0</v>
      </c>
      <c r="AI25" s="7">
        <f>+Rentabilitätsplan!AI26*(1+VSt)</f>
        <v>0</v>
      </c>
      <c r="AJ25" s="7">
        <f>+Rentabilitätsplan!AJ26*(1+VSt)</f>
        <v>0</v>
      </c>
      <c r="AK25" s="7">
        <f>+Rentabilitätsplan!AK26*(1+VSt)</f>
        <v>0</v>
      </c>
      <c r="AL25" s="7">
        <f>+Rentabilitätsplan!AL26*(1+VSt)</f>
        <v>0</v>
      </c>
      <c r="AM25" s="7">
        <f>+Rentabilitätsplan!AM26*(1+VSt)</f>
        <v>0</v>
      </c>
      <c r="AN25" s="7">
        <f>+Rentabilitätsplan!AN26*(1+VSt)</f>
        <v>0</v>
      </c>
      <c r="AO25" s="7">
        <f>+Rentabilitätsplan!AO26*(1+VSt)</f>
        <v>0</v>
      </c>
      <c r="AP25" s="20">
        <f t="shared" si="9"/>
        <v>0</v>
      </c>
      <c r="AQ25" s="7">
        <f>+Rentabilitätsplan!AQ26*(1+VSt)</f>
        <v>0</v>
      </c>
      <c r="AR25" s="7">
        <f>+Rentabilitätsplan!AR26*(1+VSt)</f>
        <v>0</v>
      </c>
      <c r="AS25" s="7">
        <f>+Rentabilitätsplan!AS26*(1+VSt)</f>
        <v>0</v>
      </c>
      <c r="AT25" s="7">
        <f>+Rentabilitätsplan!AT26*(1+VSt)</f>
        <v>0</v>
      </c>
      <c r="AU25" s="7">
        <f>+Rentabilitätsplan!AU26*(1+VSt)</f>
        <v>0</v>
      </c>
      <c r="AV25" s="7">
        <f>+Rentabilitätsplan!AV26*(1+VSt)</f>
        <v>0</v>
      </c>
      <c r="AW25" s="7">
        <f>+Rentabilitätsplan!AW26*(1+VSt)</f>
        <v>0</v>
      </c>
      <c r="AX25" s="7">
        <f>+Rentabilitätsplan!AX26*(1+VSt)</f>
        <v>0</v>
      </c>
      <c r="AY25" s="7">
        <f>+Rentabilitätsplan!AY26*(1+VSt)</f>
        <v>0</v>
      </c>
      <c r="AZ25" s="7">
        <f>+Rentabilitätsplan!AZ26*(1+VSt)</f>
        <v>0</v>
      </c>
      <c r="BA25" s="7">
        <f>+Rentabilitätsplan!BA26*(1+VSt)</f>
        <v>0</v>
      </c>
      <c r="BB25" s="7">
        <f>+Rentabilitätsplan!BB26*(1+VSt)</f>
        <v>0</v>
      </c>
      <c r="BC25" s="20">
        <f t="shared" si="10"/>
        <v>0</v>
      </c>
    </row>
    <row r="26" spans="1:55" x14ac:dyDescent="0.25">
      <c r="A26" s="5"/>
      <c r="B26" s="5" t="str">
        <f>+Rentabilitätsplan!B27</f>
        <v>Anzeigen- und sonst. Werbung</v>
      </c>
      <c r="C26" s="5"/>
      <c r="D26" s="7">
        <f>+Rentabilitätsplan!D27*(1+VSteins)</f>
        <v>0</v>
      </c>
      <c r="E26" s="7">
        <f>+Rentabilitätsplan!E27*(1+VSteins)</f>
        <v>0</v>
      </c>
      <c r="F26" s="7">
        <f>+Rentabilitätsplan!F27*(1+VSteins)</f>
        <v>0</v>
      </c>
      <c r="G26" s="7">
        <f>+Rentabilitätsplan!G27*(1+VSteins)</f>
        <v>0</v>
      </c>
      <c r="H26" s="7">
        <f>+Rentabilitätsplan!H27*(1+VSteins)</f>
        <v>0</v>
      </c>
      <c r="I26" s="7">
        <f>+Rentabilitätsplan!I27*(1+VSteins)</f>
        <v>0</v>
      </c>
      <c r="J26" s="7">
        <f>+Rentabilitätsplan!J27*(1+VSteins)</f>
        <v>0</v>
      </c>
      <c r="K26" s="7">
        <f>+Rentabilitätsplan!K27*(1+VSteins)</f>
        <v>0</v>
      </c>
      <c r="L26" s="7">
        <f>+Rentabilitätsplan!L27*(1+VSteins)</f>
        <v>0</v>
      </c>
      <c r="M26" s="7">
        <f>+Rentabilitätsplan!M27*(1+VSteins)</f>
        <v>0</v>
      </c>
      <c r="N26" s="7">
        <f>+Rentabilitätsplan!N27*(1+VSteins)</f>
        <v>0</v>
      </c>
      <c r="O26" s="7">
        <f>+Rentabilitätsplan!O27*(1+VSteins)</f>
        <v>0</v>
      </c>
      <c r="P26" s="20">
        <f t="shared" si="7"/>
        <v>0</v>
      </c>
      <c r="Q26" s="7">
        <f>+Rentabilitätsplan!Q27*(1+VSt)</f>
        <v>0</v>
      </c>
      <c r="R26" s="7">
        <f>+Rentabilitätsplan!R27*(1+VSt)</f>
        <v>0</v>
      </c>
      <c r="S26" s="7">
        <f>+Rentabilitätsplan!S27*(1+VSt)</f>
        <v>0</v>
      </c>
      <c r="T26" s="7">
        <f>+Rentabilitätsplan!T27*(1+VSt)</f>
        <v>0</v>
      </c>
      <c r="U26" s="7">
        <f>+Rentabilitätsplan!U27*(1+VSt)</f>
        <v>0</v>
      </c>
      <c r="V26" s="7">
        <f>+Rentabilitätsplan!V27*(1+VSt)</f>
        <v>0</v>
      </c>
      <c r="W26" s="7">
        <f>+Rentabilitätsplan!W27*(1+VSt)</f>
        <v>0</v>
      </c>
      <c r="X26" s="7">
        <f>+Rentabilitätsplan!X27*(1+VSt)</f>
        <v>0</v>
      </c>
      <c r="Y26" s="7">
        <f>+Rentabilitätsplan!Y27*(1+VSt)</f>
        <v>0</v>
      </c>
      <c r="Z26" s="7">
        <f>+Rentabilitätsplan!Z27*(1+VSt)</f>
        <v>0</v>
      </c>
      <c r="AA26" s="7">
        <f>+Rentabilitätsplan!AA27*(1+VSt)</f>
        <v>0</v>
      </c>
      <c r="AB26" s="7">
        <f>+Rentabilitätsplan!AB27*(1+VSt)</f>
        <v>0</v>
      </c>
      <c r="AC26" s="20">
        <f t="shared" si="8"/>
        <v>0</v>
      </c>
      <c r="AD26" s="7">
        <f>+Rentabilitätsplan!AD27*(1+VSt)</f>
        <v>0</v>
      </c>
      <c r="AE26" s="7">
        <f>+Rentabilitätsplan!AE27*(1+VSt)</f>
        <v>0</v>
      </c>
      <c r="AF26" s="7">
        <f>+Rentabilitätsplan!AF27*(1+VSt)</f>
        <v>0</v>
      </c>
      <c r="AG26" s="7">
        <f>+Rentabilitätsplan!AG27*(1+VSt)</f>
        <v>0</v>
      </c>
      <c r="AH26" s="7">
        <f>+Rentabilitätsplan!AH27*(1+VSt)</f>
        <v>0</v>
      </c>
      <c r="AI26" s="7">
        <f>+Rentabilitätsplan!AI27*(1+VSt)</f>
        <v>0</v>
      </c>
      <c r="AJ26" s="7">
        <f>+Rentabilitätsplan!AJ27*(1+VSt)</f>
        <v>0</v>
      </c>
      <c r="AK26" s="7">
        <f>+Rentabilitätsplan!AK27*(1+VSt)</f>
        <v>0</v>
      </c>
      <c r="AL26" s="7">
        <f>+Rentabilitätsplan!AL27*(1+VSt)</f>
        <v>0</v>
      </c>
      <c r="AM26" s="7">
        <f>+Rentabilitätsplan!AM27*(1+VSt)</f>
        <v>0</v>
      </c>
      <c r="AN26" s="7">
        <f>+Rentabilitätsplan!AN27*(1+VSt)</f>
        <v>0</v>
      </c>
      <c r="AO26" s="7">
        <f>+Rentabilitätsplan!AO27*(1+VSt)</f>
        <v>0</v>
      </c>
      <c r="AP26" s="20">
        <f t="shared" si="9"/>
        <v>0</v>
      </c>
      <c r="AQ26" s="7">
        <f>+Rentabilitätsplan!AQ27*(1+VSt)</f>
        <v>0</v>
      </c>
      <c r="AR26" s="7">
        <f>+Rentabilitätsplan!AR27*(1+VSt)</f>
        <v>0</v>
      </c>
      <c r="AS26" s="7">
        <f>+Rentabilitätsplan!AS27*(1+VSt)</f>
        <v>0</v>
      </c>
      <c r="AT26" s="7">
        <f>+Rentabilitätsplan!AT27*(1+VSt)</f>
        <v>0</v>
      </c>
      <c r="AU26" s="7">
        <f>+Rentabilitätsplan!AU27*(1+VSt)</f>
        <v>0</v>
      </c>
      <c r="AV26" s="7">
        <f>+Rentabilitätsplan!AV27*(1+VSt)</f>
        <v>0</v>
      </c>
      <c r="AW26" s="7">
        <f>+Rentabilitätsplan!AW27*(1+VSt)</f>
        <v>0</v>
      </c>
      <c r="AX26" s="7">
        <f>+Rentabilitätsplan!AX27*(1+VSt)</f>
        <v>0</v>
      </c>
      <c r="AY26" s="7">
        <f>+Rentabilitätsplan!AY27*(1+VSt)</f>
        <v>0</v>
      </c>
      <c r="AZ26" s="7">
        <f>+Rentabilitätsplan!AZ27*(1+VSt)</f>
        <v>0</v>
      </c>
      <c r="BA26" s="7">
        <f>+Rentabilitätsplan!BA27*(1+VSt)</f>
        <v>0</v>
      </c>
      <c r="BB26" s="7">
        <f>+Rentabilitätsplan!BB27*(1+VSt)</f>
        <v>0</v>
      </c>
      <c r="BC26" s="20">
        <f t="shared" si="10"/>
        <v>0</v>
      </c>
    </row>
    <row r="27" spans="1:55" x14ac:dyDescent="0.25">
      <c r="A27" s="5"/>
      <c r="B27" s="5" t="str">
        <f>+Rentabilitätsplan!B28</f>
        <v>Kosten der Warenabgabe</v>
      </c>
      <c r="C27" s="5"/>
      <c r="D27" s="7"/>
      <c r="E27" s="7"/>
      <c r="F27" s="7"/>
      <c r="G27" s="7"/>
      <c r="H27" s="7"/>
      <c r="I27" s="7"/>
      <c r="J27" s="7"/>
      <c r="K27" s="7"/>
      <c r="L27" s="7"/>
      <c r="M27" s="7"/>
      <c r="N27" s="7"/>
      <c r="O27" s="7"/>
      <c r="P27" s="20"/>
      <c r="Q27" s="7"/>
      <c r="R27" s="7"/>
      <c r="S27" s="7"/>
      <c r="T27" s="7"/>
      <c r="U27" s="7"/>
      <c r="V27" s="7"/>
      <c r="W27" s="7"/>
      <c r="X27" s="7"/>
      <c r="Y27" s="7"/>
      <c r="Z27" s="7"/>
      <c r="AA27" s="7"/>
      <c r="AB27" s="7"/>
      <c r="AC27" s="20"/>
      <c r="AD27" s="7"/>
      <c r="AE27" s="7"/>
      <c r="AF27" s="7"/>
      <c r="AG27" s="7"/>
      <c r="AH27" s="7"/>
      <c r="AI27" s="7"/>
      <c r="AJ27" s="7"/>
      <c r="AK27" s="7"/>
      <c r="AL27" s="7"/>
      <c r="AM27" s="7"/>
      <c r="AN27" s="7"/>
      <c r="AO27" s="7"/>
      <c r="AP27" s="20"/>
      <c r="AQ27" s="7"/>
      <c r="AR27" s="7"/>
      <c r="AS27" s="7"/>
      <c r="AT27" s="7"/>
      <c r="AU27" s="7"/>
      <c r="AV27" s="7"/>
      <c r="AW27" s="7"/>
      <c r="AX27" s="7"/>
      <c r="AY27" s="7"/>
      <c r="AZ27" s="7"/>
      <c r="BA27" s="7"/>
      <c r="BB27" s="7"/>
      <c r="BC27" s="20"/>
    </row>
    <row r="28" spans="1:55" x14ac:dyDescent="0.25">
      <c r="A28" s="5"/>
      <c r="B28" s="5"/>
      <c r="C28" s="5" t="str">
        <f>+Rentabilitätsplan!C29</f>
        <v>Verpackung/Ausgangsfrachten</v>
      </c>
      <c r="D28" s="7">
        <f>+Rentabilitätsplan!D29*(1+VSteins)</f>
        <v>0</v>
      </c>
      <c r="E28" s="7">
        <f>+Rentabilitätsplan!E29*(1+VSteins)</f>
        <v>0</v>
      </c>
      <c r="F28" s="7">
        <f>+Rentabilitätsplan!F29*(1+VSteins)</f>
        <v>0</v>
      </c>
      <c r="G28" s="7">
        <f>+Rentabilitätsplan!G29*(1+VSteins)</f>
        <v>0</v>
      </c>
      <c r="H28" s="7">
        <f>+Rentabilitätsplan!H29*(1+VSteins)</f>
        <v>0</v>
      </c>
      <c r="I28" s="7">
        <f>+Rentabilitätsplan!I29*(1+VSteins)</f>
        <v>0</v>
      </c>
      <c r="J28" s="7">
        <f>+Rentabilitätsplan!J29*(1+VSteins)</f>
        <v>0</v>
      </c>
      <c r="K28" s="7">
        <f>+Rentabilitätsplan!K29*(1+VSteins)</f>
        <v>0</v>
      </c>
      <c r="L28" s="7">
        <f>+Rentabilitätsplan!L29*(1+VSteins)</f>
        <v>0</v>
      </c>
      <c r="M28" s="7">
        <f>+Rentabilitätsplan!M29*(1+VSteins)</f>
        <v>0</v>
      </c>
      <c r="N28" s="7">
        <f>+Rentabilitätsplan!N29*(1+VSteins)</f>
        <v>0</v>
      </c>
      <c r="O28" s="7">
        <f>+Rentabilitätsplan!O29*(1+VSteins)</f>
        <v>0</v>
      </c>
      <c r="P28" s="20">
        <f t="shared" ref="P28:P36" si="11">SUM(D28:O28)</f>
        <v>0</v>
      </c>
      <c r="Q28" s="7">
        <f>+Rentabilitätsplan!Q29*(1+VSt)</f>
        <v>0</v>
      </c>
      <c r="R28" s="7">
        <f>+Rentabilitätsplan!R29*(1+VSt)</f>
        <v>0</v>
      </c>
      <c r="S28" s="7">
        <f>+Rentabilitätsplan!S29*(1+VSt)</f>
        <v>0</v>
      </c>
      <c r="T28" s="7">
        <f>+Rentabilitätsplan!T29*(1+VSt)</f>
        <v>0</v>
      </c>
      <c r="U28" s="7">
        <f>+Rentabilitätsplan!U29*(1+VSt)</f>
        <v>0</v>
      </c>
      <c r="V28" s="7">
        <f>+Rentabilitätsplan!V29*(1+VSt)</f>
        <v>0</v>
      </c>
      <c r="W28" s="7">
        <f>+Rentabilitätsplan!W29*(1+VSt)</f>
        <v>0</v>
      </c>
      <c r="X28" s="7">
        <f>+Rentabilitätsplan!X29*(1+VSt)</f>
        <v>0</v>
      </c>
      <c r="Y28" s="7">
        <f>+Rentabilitätsplan!Y29*(1+VSt)</f>
        <v>0</v>
      </c>
      <c r="Z28" s="7">
        <f>+Rentabilitätsplan!Z29*(1+VSt)</f>
        <v>0</v>
      </c>
      <c r="AA28" s="7">
        <f>+Rentabilitätsplan!AA29*(1+VSt)</f>
        <v>0</v>
      </c>
      <c r="AB28" s="7">
        <f>+Rentabilitätsplan!AB29*(1+VSt)</f>
        <v>0</v>
      </c>
      <c r="AC28" s="20">
        <f>SUM(Q28:AB28)</f>
        <v>0</v>
      </c>
      <c r="AD28" s="7">
        <f>+Rentabilitätsplan!AD29*(1+VSt)</f>
        <v>0</v>
      </c>
      <c r="AE28" s="7">
        <f>+Rentabilitätsplan!AE29*(1+VSt)</f>
        <v>0</v>
      </c>
      <c r="AF28" s="7">
        <f>+Rentabilitätsplan!AF29*(1+VSt)</f>
        <v>0</v>
      </c>
      <c r="AG28" s="7">
        <f>+Rentabilitätsplan!AG29*(1+VSt)</f>
        <v>0</v>
      </c>
      <c r="AH28" s="7">
        <f>+Rentabilitätsplan!AH29*(1+VSt)</f>
        <v>0</v>
      </c>
      <c r="AI28" s="7">
        <f>+Rentabilitätsplan!AI29*(1+VSt)</f>
        <v>0</v>
      </c>
      <c r="AJ28" s="7">
        <f>+Rentabilitätsplan!AJ29*(1+VSt)</f>
        <v>0</v>
      </c>
      <c r="AK28" s="7">
        <f>+Rentabilitätsplan!AK29*(1+VSt)</f>
        <v>0</v>
      </c>
      <c r="AL28" s="7">
        <f>+Rentabilitätsplan!AL29*(1+VSt)</f>
        <v>0</v>
      </c>
      <c r="AM28" s="7">
        <f>+Rentabilitätsplan!AM29*(1+VSt)</f>
        <v>0</v>
      </c>
      <c r="AN28" s="7">
        <f>+Rentabilitätsplan!AN29*(1+VSt)</f>
        <v>0</v>
      </c>
      <c r="AO28" s="7">
        <f>+Rentabilitätsplan!AO29*(1+VSt)</f>
        <v>0</v>
      </c>
      <c r="AP28" s="20">
        <f>SUM(AD28:AO28)</f>
        <v>0</v>
      </c>
      <c r="AQ28" s="7">
        <f>+Rentabilitätsplan!AQ29*(1+VSt)</f>
        <v>0</v>
      </c>
      <c r="AR28" s="7">
        <f>+Rentabilitätsplan!AR29*(1+VSt)</f>
        <v>0</v>
      </c>
      <c r="AS28" s="7">
        <f>+Rentabilitätsplan!AS29*(1+VSt)</f>
        <v>0</v>
      </c>
      <c r="AT28" s="7">
        <f>+Rentabilitätsplan!AT29*(1+VSt)</f>
        <v>0</v>
      </c>
      <c r="AU28" s="7">
        <f>+Rentabilitätsplan!AU29*(1+VSt)</f>
        <v>0</v>
      </c>
      <c r="AV28" s="7">
        <f>+Rentabilitätsplan!AV29*(1+VSt)</f>
        <v>0</v>
      </c>
      <c r="AW28" s="7">
        <f>+Rentabilitätsplan!AW29*(1+VSt)</f>
        <v>0</v>
      </c>
      <c r="AX28" s="7">
        <f>+Rentabilitätsplan!AX29*(1+VSt)</f>
        <v>0</v>
      </c>
      <c r="AY28" s="7">
        <f>+Rentabilitätsplan!AY29*(1+VSt)</f>
        <v>0</v>
      </c>
      <c r="AZ28" s="7">
        <f>+Rentabilitätsplan!AZ29*(1+VSt)</f>
        <v>0</v>
      </c>
      <c r="BA28" s="7">
        <f>+Rentabilitätsplan!BA29*(1+VSt)</f>
        <v>0</v>
      </c>
      <c r="BB28" s="7">
        <f>+Rentabilitätsplan!BB29*(1+VSt)</f>
        <v>0</v>
      </c>
      <c r="BC28" s="20">
        <f>SUM(AQ28:BB28)</f>
        <v>0</v>
      </c>
    </row>
    <row r="29" spans="1:55" x14ac:dyDescent="0.25">
      <c r="A29" s="5"/>
      <c r="B29" s="5"/>
      <c r="C29" s="5" t="str">
        <f>+Rentabilitätsplan!C30</f>
        <v>Provisionen</v>
      </c>
      <c r="D29" s="7">
        <f>+Rentabilitätsplan!D30*(1+VSteins)</f>
        <v>0</v>
      </c>
      <c r="E29" s="7">
        <f>+Rentabilitätsplan!E30*(1+VSteins)</f>
        <v>0</v>
      </c>
      <c r="F29" s="7">
        <f>+Rentabilitätsplan!F30*(1+VSteins)</f>
        <v>0</v>
      </c>
      <c r="G29" s="7">
        <f>+Rentabilitätsplan!G30*(1+VSteins)</f>
        <v>0</v>
      </c>
      <c r="H29" s="7">
        <f>+Rentabilitätsplan!H30*(1+VSteins)</f>
        <v>0</v>
      </c>
      <c r="I29" s="7">
        <f>+Rentabilitätsplan!I30*(1+VSteins)</f>
        <v>0</v>
      </c>
      <c r="J29" s="7">
        <f>+Rentabilitätsplan!J30*(1+VSteins)</f>
        <v>0</v>
      </c>
      <c r="K29" s="7">
        <f>+Rentabilitätsplan!K30*(1+VSteins)</f>
        <v>0</v>
      </c>
      <c r="L29" s="7">
        <f>+Rentabilitätsplan!L30*(1+VSteins)</f>
        <v>0</v>
      </c>
      <c r="M29" s="7">
        <f>+Rentabilitätsplan!M30*(1+VSteins)</f>
        <v>0</v>
      </c>
      <c r="N29" s="7">
        <f>+Rentabilitätsplan!N30*(1+VSteins)</f>
        <v>0</v>
      </c>
      <c r="O29" s="7">
        <f>+Rentabilitätsplan!O30*(1+VSteins)</f>
        <v>0</v>
      </c>
      <c r="P29" s="20">
        <f t="shared" si="11"/>
        <v>0</v>
      </c>
      <c r="Q29" s="7">
        <f>+Rentabilitätsplan!Q30*(1+VSt)</f>
        <v>0</v>
      </c>
      <c r="R29" s="7">
        <f>+Rentabilitätsplan!R30*(1+VSt)</f>
        <v>0</v>
      </c>
      <c r="S29" s="7">
        <f>+Rentabilitätsplan!S30*(1+VSt)</f>
        <v>0</v>
      </c>
      <c r="T29" s="7">
        <f>+Rentabilitätsplan!T30*(1+VSt)</f>
        <v>0</v>
      </c>
      <c r="U29" s="7">
        <f>+Rentabilitätsplan!U30*(1+VSt)</f>
        <v>0</v>
      </c>
      <c r="V29" s="7">
        <f>+Rentabilitätsplan!V30*(1+VSt)</f>
        <v>0</v>
      </c>
      <c r="W29" s="7">
        <f>+Rentabilitätsplan!W30*(1+VSt)</f>
        <v>0</v>
      </c>
      <c r="X29" s="7">
        <f>+Rentabilitätsplan!X30*(1+VSt)</f>
        <v>0</v>
      </c>
      <c r="Y29" s="7">
        <f>+Rentabilitätsplan!Y30*(1+VSt)</f>
        <v>0</v>
      </c>
      <c r="Z29" s="7">
        <f>+Rentabilitätsplan!Z30*(1+VSt)</f>
        <v>0</v>
      </c>
      <c r="AA29" s="7">
        <f>+Rentabilitätsplan!AA30*(1+VSt)</f>
        <v>0</v>
      </c>
      <c r="AB29" s="7">
        <f>+Rentabilitätsplan!AB30*(1+VSt)</f>
        <v>0</v>
      </c>
      <c r="AC29" s="20">
        <f>SUM(Q29:AB29)</f>
        <v>0</v>
      </c>
      <c r="AD29" s="7">
        <f>+Rentabilitätsplan!AD30*(1+VSt)</f>
        <v>0</v>
      </c>
      <c r="AE29" s="7">
        <f>+Rentabilitätsplan!AE30*(1+VSt)</f>
        <v>0</v>
      </c>
      <c r="AF29" s="7">
        <f>+Rentabilitätsplan!AF30*(1+VSt)</f>
        <v>0</v>
      </c>
      <c r="AG29" s="7">
        <f>+Rentabilitätsplan!AG30*(1+VSt)</f>
        <v>0</v>
      </c>
      <c r="AH29" s="7">
        <f>+Rentabilitätsplan!AH30*(1+VSt)</f>
        <v>0</v>
      </c>
      <c r="AI29" s="7">
        <f>+Rentabilitätsplan!AI30*(1+VSt)</f>
        <v>0</v>
      </c>
      <c r="AJ29" s="7">
        <f>+Rentabilitätsplan!AJ30*(1+VSt)</f>
        <v>0</v>
      </c>
      <c r="AK29" s="7">
        <f>+Rentabilitätsplan!AK30*(1+VSt)</f>
        <v>0</v>
      </c>
      <c r="AL29" s="7">
        <f>+Rentabilitätsplan!AL30*(1+VSt)</f>
        <v>0</v>
      </c>
      <c r="AM29" s="7">
        <f>+Rentabilitätsplan!AM30*(1+VSt)</f>
        <v>0</v>
      </c>
      <c r="AN29" s="7">
        <f>+Rentabilitätsplan!AN30*(1+VSt)</f>
        <v>0</v>
      </c>
      <c r="AO29" s="7">
        <f>+Rentabilitätsplan!AO30*(1+VSt)</f>
        <v>0</v>
      </c>
      <c r="AP29" s="20">
        <f>SUM(AD29:AO29)</f>
        <v>0</v>
      </c>
      <c r="AQ29" s="7">
        <f>+Rentabilitätsplan!AQ30*(1+VSt)</f>
        <v>0</v>
      </c>
      <c r="AR29" s="7">
        <f>+Rentabilitätsplan!AR30*(1+VSt)</f>
        <v>0</v>
      </c>
      <c r="AS29" s="7">
        <f>+Rentabilitätsplan!AS30*(1+VSt)</f>
        <v>0</v>
      </c>
      <c r="AT29" s="7">
        <f>+Rentabilitätsplan!AT30*(1+VSt)</f>
        <v>0</v>
      </c>
      <c r="AU29" s="7">
        <f>+Rentabilitätsplan!AU30*(1+VSt)</f>
        <v>0</v>
      </c>
      <c r="AV29" s="7">
        <f>+Rentabilitätsplan!AV30*(1+VSt)</f>
        <v>0</v>
      </c>
      <c r="AW29" s="7">
        <f>+Rentabilitätsplan!AW30*(1+VSt)</f>
        <v>0</v>
      </c>
      <c r="AX29" s="7">
        <f>+Rentabilitätsplan!AX30*(1+VSt)</f>
        <v>0</v>
      </c>
      <c r="AY29" s="7">
        <f>+Rentabilitätsplan!AY30*(1+VSt)</f>
        <v>0</v>
      </c>
      <c r="AZ29" s="7">
        <f>+Rentabilitätsplan!AZ30*(1+VSt)</f>
        <v>0</v>
      </c>
      <c r="BA29" s="7">
        <f>+Rentabilitätsplan!BA30*(1+VSt)</f>
        <v>0</v>
      </c>
      <c r="BB29" s="7">
        <f>+Rentabilitätsplan!BB30*(1+VSt)</f>
        <v>0</v>
      </c>
      <c r="BC29" s="20">
        <f>SUM(AQ29:BB29)</f>
        <v>0</v>
      </c>
    </row>
    <row r="30" spans="1:55" x14ac:dyDescent="0.25">
      <c r="A30" s="5"/>
      <c r="B30" s="5" t="str">
        <f>+Rentabilitätsplan!B31</f>
        <v>Instandhaltung Betriebs- und Geschäftsausstattung</v>
      </c>
      <c r="C30" s="5"/>
      <c r="D30" s="7">
        <f>+Rentabilitätsplan!D31*(1+VSteins)</f>
        <v>0</v>
      </c>
      <c r="E30" s="7">
        <f>+Rentabilitätsplan!E31*(1+VSteins)</f>
        <v>0</v>
      </c>
      <c r="F30" s="7">
        <f>+Rentabilitätsplan!F31*(1+VSteins)</f>
        <v>0</v>
      </c>
      <c r="G30" s="7">
        <f>+Rentabilitätsplan!G31*(1+VSteins)</f>
        <v>0</v>
      </c>
      <c r="H30" s="7">
        <f>+Rentabilitätsplan!H31*(1+VSteins)</f>
        <v>0</v>
      </c>
      <c r="I30" s="7">
        <f>+Rentabilitätsplan!I31*(1+VSteins)</f>
        <v>0</v>
      </c>
      <c r="J30" s="7">
        <f>+Rentabilitätsplan!J31*(1+VSteins)</f>
        <v>0</v>
      </c>
      <c r="K30" s="7">
        <f>+Rentabilitätsplan!K31*(1+VSteins)</f>
        <v>0</v>
      </c>
      <c r="L30" s="7">
        <f>+Rentabilitätsplan!L31*(1+VSteins)</f>
        <v>0</v>
      </c>
      <c r="M30" s="7">
        <f>+Rentabilitätsplan!M31*(1+VSteins)</f>
        <v>0</v>
      </c>
      <c r="N30" s="7">
        <f>+Rentabilitätsplan!N31*(1+VSteins)</f>
        <v>0</v>
      </c>
      <c r="O30" s="7">
        <f>+Rentabilitätsplan!O31*(1+VSteins)</f>
        <v>0</v>
      </c>
      <c r="P30" s="20">
        <f t="shared" si="11"/>
        <v>0</v>
      </c>
      <c r="Q30" s="7">
        <f>+Rentabilitätsplan!Q31*(1+VSt)</f>
        <v>0</v>
      </c>
      <c r="R30" s="7">
        <f>+Rentabilitätsplan!R31*(1+VSt)</f>
        <v>0</v>
      </c>
      <c r="S30" s="7">
        <f>+Rentabilitätsplan!S31*(1+VSt)</f>
        <v>0</v>
      </c>
      <c r="T30" s="7">
        <f>+Rentabilitätsplan!T31*(1+VSt)</f>
        <v>0</v>
      </c>
      <c r="U30" s="7">
        <f>+Rentabilitätsplan!U31*(1+VSt)</f>
        <v>0</v>
      </c>
      <c r="V30" s="7">
        <f>+Rentabilitätsplan!V31*(1+VSt)</f>
        <v>0</v>
      </c>
      <c r="W30" s="7">
        <f>+Rentabilitätsplan!W31*(1+VSt)</f>
        <v>0</v>
      </c>
      <c r="X30" s="7">
        <f>+Rentabilitätsplan!X31*(1+VSt)</f>
        <v>0</v>
      </c>
      <c r="Y30" s="7">
        <f>+Rentabilitätsplan!Y31*(1+VSt)</f>
        <v>0</v>
      </c>
      <c r="Z30" s="7">
        <f>+Rentabilitätsplan!Z31*(1+VSt)</f>
        <v>0</v>
      </c>
      <c r="AA30" s="7">
        <f>+Rentabilitätsplan!AA31*(1+VSt)</f>
        <v>0</v>
      </c>
      <c r="AB30" s="7">
        <f>+Rentabilitätsplan!AB31*(1+VSt)</f>
        <v>0</v>
      </c>
      <c r="AC30" s="20">
        <f t="shared" si="8"/>
        <v>0</v>
      </c>
      <c r="AD30" s="7">
        <f>+Rentabilitätsplan!AD31*(1+VSt)</f>
        <v>0</v>
      </c>
      <c r="AE30" s="7">
        <f>+Rentabilitätsplan!AE31*(1+VSt)</f>
        <v>0</v>
      </c>
      <c r="AF30" s="7">
        <f>+Rentabilitätsplan!AF31*(1+VSt)</f>
        <v>0</v>
      </c>
      <c r="AG30" s="7">
        <f>+Rentabilitätsplan!AG31*(1+VSt)</f>
        <v>0</v>
      </c>
      <c r="AH30" s="7">
        <f>+Rentabilitätsplan!AH31*(1+VSt)</f>
        <v>0</v>
      </c>
      <c r="AI30" s="7">
        <f>+Rentabilitätsplan!AI31*(1+VSt)</f>
        <v>0</v>
      </c>
      <c r="AJ30" s="7">
        <f>+Rentabilitätsplan!AJ31*(1+VSt)</f>
        <v>0</v>
      </c>
      <c r="AK30" s="7">
        <f>+Rentabilitätsplan!AK31*(1+VSt)</f>
        <v>0</v>
      </c>
      <c r="AL30" s="7">
        <f>+Rentabilitätsplan!AL31*(1+VSt)</f>
        <v>0</v>
      </c>
      <c r="AM30" s="7">
        <f>+Rentabilitätsplan!AM31*(1+VSt)</f>
        <v>0</v>
      </c>
      <c r="AN30" s="7">
        <f>+Rentabilitätsplan!AN31*(1+VSt)</f>
        <v>0</v>
      </c>
      <c r="AO30" s="7">
        <f>+Rentabilitätsplan!AO31*(1+VSt)</f>
        <v>0</v>
      </c>
      <c r="AP30" s="20">
        <f t="shared" si="9"/>
        <v>0</v>
      </c>
      <c r="AQ30" s="7">
        <f>+Rentabilitätsplan!AQ31*(1+VSt)</f>
        <v>0</v>
      </c>
      <c r="AR30" s="7">
        <f>+Rentabilitätsplan!AR31*(1+VSt)</f>
        <v>0</v>
      </c>
      <c r="AS30" s="7">
        <f>+Rentabilitätsplan!AS31*(1+VSt)</f>
        <v>0</v>
      </c>
      <c r="AT30" s="7">
        <f>+Rentabilitätsplan!AT31*(1+VSt)</f>
        <v>0</v>
      </c>
      <c r="AU30" s="7">
        <f>+Rentabilitätsplan!AU31*(1+VSt)</f>
        <v>0</v>
      </c>
      <c r="AV30" s="7">
        <f>+Rentabilitätsplan!AV31*(1+VSt)</f>
        <v>0</v>
      </c>
      <c r="AW30" s="7">
        <f>+Rentabilitätsplan!AW31*(1+VSt)</f>
        <v>0</v>
      </c>
      <c r="AX30" s="7">
        <f>+Rentabilitätsplan!AX31*(1+VSt)</f>
        <v>0</v>
      </c>
      <c r="AY30" s="7">
        <f>+Rentabilitätsplan!AY31*(1+VSt)</f>
        <v>0</v>
      </c>
      <c r="AZ30" s="7">
        <f>+Rentabilitätsplan!AZ31*(1+VSt)</f>
        <v>0</v>
      </c>
      <c r="BA30" s="7">
        <f>+Rentabilitätsplan!BA31*(1+VSt)</f>
        <v>0</v>
      </c>
      <c r="BB30" s="7">
        <f>+Rentabilitätsplan!BB31*(1+VSt)</f>
        <v>0</v>
      </c>
      <c r="BC30" s="20">
        <f t="shared" si="10"/>
        <v>0</v>
      </c>
    </row>
    <row r="31" spans="1:55" x14ac:dyDescent="0.25">
      <c r="A31" s="5"/>
      <c r="B31" s="5" t="str">
        <f>+Rentabilitätsplan!B32</f>
        <v>Leasing (außer Kfz)</v>
      </c>
      <c r="C31" s="5"/>
      <c r="D31" s="7">
        <f>+Rentabilitätsplan!D32*(1+VSteins)</f>
        <v>0</v>
      </c>
      <c r="E31" s="7">
        <f>+Rentabilitätsplan!E32*(1+VSteins)</f>
        <v>0</v>
      </c>
      <c r="F31" s="7">
        <f>+Rentabilitätsplan!F32*(1+VSteins)</f>
        <v>0</v>
      </c>
      <c r="G31" s="7">
        <f>+Rentabilitätsplan!G32*(1+VSteins)</f>
        <v>0</v>
      </c>
      <c r="H31" s="7">
        <f>+Rentabilitätsplan!H32*(1+VSteins)</f>
        <v>0</v>
      </c>
      <c r="I31" s="7">
        <f>+Rentabilitätsplan!I32*(1+VSteins)</f>
        <v>0</v>
      </c>
      <c r="J31" s="7">
        <f>+Rentabilitätsplan!J32*(1+VSteins)</f>
        <v>0</v>
      </c>
      <c r="K31" s="7">
        <f>+Rentabilitätsplan!K32*(1+VSteins)</f>
        <v>0</v>
      </c>
      <c r="L31" s="7">
        <f>+Rentabilitätsplan!L32*(1+VSteins)</f>
        <v>0</v>
      </c>
      <c r="M31" s="7">
        <f>+Rentabilitätsplan!M32*(1+VSteins)</f>
        <v>0</v>
      </c>
      <c r="N31" s="7">
        <f>+Rentabilitätsplan!N32*(1+VSteins)</f>
        <v>0</v>
      </c>
      <c r="O31" s="7">
        <f>+Rentabilitätsplan!O32*(1+VSteins)</f>
        <v>0</v>
      </c>
      <c r="P31" s="20">
        <f t="shared" si="11"/>
        <v>0</v>
      </c>
      <c r="Q31" s="7">
        <f>+Rentabilitätsplan!Q32*(1+VSt)</f>
        <v>0</v>
      </c>
      <c r="R31" s="7">
        <f>+Rentabilitätsplan!R32*(1+VSt)</f>
        <v>0</v>
      </c>
      <c r="S31" s="7">
        <f>+Rentabilitätsplan!S32*(1+VSt)</f>
        <v>0</v>
      </c>
      <c r="T31" s="7">
        <f>+Rentabilitätsplan!T32*(1+VSt)</f>
        <v>0</v>
      </c>
      <c r="U31" s="7">
        <f>+Rentabilitätsplan!U32*(1+VSt)</f>
        <v>0</v>
      </c>
      <c r="V31" s="7">
        <f>+Rentabilitätsplan!V32*(1+VSt)</f>
        <v>0</v>
      </c>
      <c r="W31" s="7">
        <f>+Rentabilitätsplan!W32*(1+VSt)</f>
        <v>0</v>
      </c>
      <c r="X31" s="7">
        <f>+Rentabilitätsplan!X32*(1+VSt)</f>
        <v>0</v>
      </c>
      <c r="Y31" s="7">
        <f>+Rentabilitätsplan!Y32*(1+VSt)</f>
        <v>0</v>
      </c>
      <c r="Z31" s="7">
        <f>+Rentabilitätsplan!Z32*(1+VSt)</f>
        <v>0</v>
      </c>
      <c r="AA31" s="7">
        <f>+Rentabilitätsplan!AA32*(1+VSt)</f>
        <v>0</v>
      </c>
      <c r="AB31" s="7">
        <f>+Rentabilitätsplan!AB32*(1+VSt)</f>
        <v>0</v>
      </c>
      <c r="AC31" s="20">
        <f>SUM(Q31:AB31)</f>
        <v>0</v>
      </c>
      <c r="AD31" s="7">
        <f>+Rentabilitätsplan!AD32*(1+VSt)</f>
        <v>0</v>
      </c>
      <c r="AE31" s="7">
        <f>+Rentabilitätsplan!AE32*(1+VSt)</f>
        <v>0</v>
      </c>
      <c r="AF31" s="7">
        <f>+Rentabilitätsplan!AF32*(1+VSt)</f>
        <v>0</v>
      </c>
      <c r="AG31" s="7">
        <f>+Rentabilitätsplan!AG32*(1+VSt)</f>
        <v>0</v>
      </c>
      <c r="AH31" s="7">
        <f>+Rentabilitätsplan!AH32*(1+VSt)</f>
        <v>0</v>
      </c>
      <c r="AI31" s="7">
        <f>+Rentabilitätsplan!AI32*(1+VSt)</f>
        <v>0</v>
      </c>
      <c r="AJ31" s="7">
        <f>+Rentabilitätsplan!AJ32*(1+VSt)</f>
        <v>0</v>
      </c>
      <c r="AK31" s="7">
        <f>+Rentabilitätsplan!AK32*(1+VSt)</f>
        <v>0</v>
      </c>
      <c r="AL31" s="7">
        <f>+Rentabilitätsplan!AL32*(1+VSt)</f>
        <v>0</v>
      </c>
      <c r="AM31" s="7">
        <f>+Rentabilitätsplan!AM32*(1+VSt)</f>
        <v>0</v>
      </c>
      <c r="AN31" s="7">
        <f>+Rentabilitätsplan!AN32*(1+VSt)</f>
        <v>0</v>
      </c>
      <c r="AO31" s="7">
        <f>+Rentabilitätsplan!AO32*(1+VSt)</f>
        <v>0</v>
      </c>
      <c r="AP31" s="20">
        <f>SUM(AD31:AO31)</f>
        <v>0</v>
      </c>
      <c r="AQ31" s="7">
        <f>+Rentabilitätsplan!AQ32*(1+VSt)</f>
        <v>0</v>
      </c>
      <c r="AR31" s="7">
        <f>+Rentabilitätsplan!AR32*(1+VSt)</f>
        <v>0</v>
      </c>
      <c r="AS31" s="7">
        <f>+Rentabilitätsplan!AS32*(1+VSt)</f>
        <v>0</v>
      </c>
      <c r="AT31" s="7">
        <f>+Rentabilitätsplan!AT32*(1+VSt)</f>
        <v>0</v>
      </c>
      <c r="AU31" s="7">
        <f>+Rentabilitätsplan!AU32*(1+VSt)</f>
        <v>0</v>
      </c>
      <c r="AV31" s="7">
        <f>+Rentabilitätsplan!AV32*(1+VSt)</f>
        <v>0</v>
      </c>
      <c r="AW31" s="7">
        <f>+Rentabilitätsplan!AW32*(1+VSt)</f>
        <v>0</v>
      </c>
      <c r="AX31" s="7">
        <f>+Rentabilitätsplan!AX32*(1+VSt)</f>
        <v>0</v>
      </c>
      <c r="AY31" s="7">
        <f>+Rentabilitätsplan!AY32*(1+VSt)</f>
        <v>0</v>
      </c>
      <c r="AZ31" s="7">
        <f>+Rentabilitätsplan!AZ32*(1+VSt)</f>
        <v>0</v>
      </c>
      <c r="BA31" s="7">
        <f>+Rentabilitätsplan!BA32*(1+VSt)</f>
        <v>0</v>
      </c>
      <c r="BB31" s="7">
        <f>+Rentabilitätsplan!BB32*(1+VSt)</f>
        <v>0</v>
      </c>
      <c r="BC31" s="20">
        <f>SUM(AQ31:BB31)</f>
        <v>0</v>
      </c>
    </row>
    <row r="32" spans="1:55" x14ac:dyDescent="0.25">
      <c r="A32" s="5"/>
      <c r="B32" s="5" t="str">
        <f>+Rentabilitätsplan!B33</f>
        <v>Kosten von Software</v>
      </c>
      <c r="C32" s="5"/>
      <c r="D32" s="7">
        <f>+Rentabilitätsplan!D33*(1+VSteins)</f>
        <v>0</v>
      </c>
      <c r="E32" s="7">
        <f>+Rentabilitätsplan!E33*(1+VSteins)</f>
        <v>0</v>
      </c>
      <c r="F32" s="7">
        <f>+Rentabilitätsplan!F33*(1+VSteins)</f>
        <v>0</v>
      </c>
      <c r="G32" s="7">
        <f>+Rentabilitätsplan!G33*(1+VSteins)</f>
        <v>0</v>
      </c>
      <c r="H32" s="7">
        <f>+Rentabilitätsplan!H33*(1+VSteins)</f>
        <v>0</v>
      </c>
      <c r="I32" s="7">
        <f>+Rentabilitätsplan!I33*(1+VSteins)</f>
        <v>0</v>
      </c>
      <c r="J32" s="7">
        <f>+Rentabilitätsplan!J33*(1+VSteins)</f>
        <v>0</v>
      </c>
      <c r="K32" s="7">
        <f>+Rentabilitätsplan!K33*(1+VSteins)</f>
        <v>0</v>
      </c>
      <c r="L32" s="7">
        <f>+Rentabilitätsplan!L33*(1+VSteins)</f>
        <v>0</v>
      </c>
      <c r="M32" s="7">
        <f>+Rentabilitätsplan!M33*(1+VSteins)</f>
        <v>0</v>
      </c>
      <c r="N32" s="7">
        <f>+Rentabilitätsplan!N33*(1+VSteins)</f>
        <v>0</v>
      </c>
      <c r="O32" s="7">
        <f>+Rentabilitätsplan!O33*(1+VSteins)</f>
        <v>0</v>
      </c>
      <c r="P32" s="20">
        <f t="shared" si="11"/>
        <v>0</v>
      </c>
      <c r="Q32" s="7">
        <f>+Rentabilitätsplan!Q33*(1+VSt)</f>
        <v>0</v>
      </c>
      <c r="R32" s="7">
        <f>+Rentabilitätsplan!R33*(1+VSt)</f>
        <v>0</v>
      </c>
      <c r="S32" s="7">
        <f>+Rentabilitätsplan!S33*(1+VSt)</f>
        <v>0</v>
      </c>
      <c r="T32" s="7">
        <f>+Rentabilitätsplan!T33*(1+VSt)</f>
        <v>0</v>
      </c>
      <c r="U32" s="7">
        <f>+Rentabilitätsplan!U33*(1+VSt)</f>
        <v>0</v>
      </c>
      <c r="V32" s="7">
        <f>+Rentabilitätsplan!V33*(1+VSt)</f>
        <v>0</v>
      </c>
      <c r="W32" s="7">
        <f>+Rentabilitätsplan!W33*(1+VSt)</f>
        <v>0</v>
      </c>
      <c r="X32" s="7">
        <f>+Rentabilitätsplan!X33*(1+VSt)</f>
        <v>0</v>
      </c>
      <c r="Y32" s="7">
        <f>+Rentabilitätsplan!Y33*(1+VSt)</f>
        <v>0</v>
      </c>
      <c r="Z32" s="7">
        <f>+Rentabilitätsplan!Z33*(1+VSt)</f>
        <v>0</v>
      </c>
      <c r="AA32" s="7">
        <f>+Rentabilitätsplan!AA33*(1+VSt)</f>
        <v>0</v>
      </c>
      <c r="AB32" s="7">
        <f>+Rentabilitätsplan!AB33*(1+VSt)</f>
        <v>0</v>
      </c>
      <c r="AC32" s="20">
        <f>SUM(Q32:AB32)</f>
        <v>0</v>
      </c>
      <c r="AD32" s="7">
        <f>+Rentabilitätsplan!AD33*(1+VSt)</f>
        <v>0</v>
      </c>
      <c r="AE32" s="7">
        <f>+Rentabilitätsplan!AE33*(1+VSt)</f>
        <v>0</v>
      </c>
      <c r="AF32" s="7">
        <f>+Rentabilitätsplan!AF33*(1+VSt)</f>
        <v>0</v>
      </c>
      <c r="AG32" s="7">
        <f>+Rentabilitätsplan!AG33*(1+VSt)</f>
        <v>0</v>
      </c>
      <c r="AH32" s="7">
        <f>+Rentabilitätsplan!AH33*(1+VSt)</f>
        <v>0</v>
      </c>
      <c r="AI32" s="7">
        <f>+Rentabilitätsplan!AI33*(1+VSt)</f>
        <v>0</v>
      </c>
      <c r="AJ32" s="7">
        <f>+Rentabilitätsplan!AJ33*(1+VSt)</f>
        <v>0</v>
      </c>
      <c r="AK32" s="7">
        <f>+Rentabilitätsplan!AK33*(1+VSt)</f>
        <v>0</v>
      </c>
      <c r="AL32" s="7">
        <f>+Rentabilitätsplan!AL33*(1+VSt)</f>
        <v>0</v>
      </c>
      <c r="AM32" s="7">
        <f>+Rentabilitätsplan!AM33*(1+VSt)</f>
        <v>0</v>
      </c>
      <c r="AN32" s="7">
        <f>+Rentabilitätsplan!AN33*(1+VSt)</f>
        <v>0</v>
      </c>
      <c r="AO32" s="7">
        <f>+Rentabilitätsplan!AO33*(1+VSt)</f>
        <v>0</v>
      </c>
      <c r="AP32" s="20">
        <f>SUM(AD32:AO32)</f>
        <v>0</v>
      </c>
      <c r="AQ32" s="7">
        <f>+Rentabilitätsplan!AQ33*(1+VSt)</f>
        <v>0</v>
      </c>
      <c r="AR32" s="7">
        <f>+Rentabilitätsplan!AR33*(1+VSt)</f>
        <v>0</v>
      </c>
      <c r="AS32" s="7">
        <f>+Rentabilitätsplan!AS33*(1+VSt)</f>
        <v>0</v>
      </c>
      <c r="AT32" s="7">
        <f>+Rentabilitätsplan!AT33*(1+VSt)</f>
        <v>0</v>
      </c>
      <c r="AU32" s="7">
        <f>+Rentabilitätsplan!AU33*(1+VSt)</f>
        <v>0</v>
      </c>
      <c r="AV32" s="7">
        <f>+Rentabilitätsplan!AV33*(1+VSt)</f>
        <v>0</v>
      </c>
      <c r="AW32" s="7">
        <f>+Rentabilitätsplan!AW33*(1+VSt)</f>
        <v>0</v>
      </c>
      <c r="AX32" s="7">
        <f>+Rentabilitätsplan!AX33*(1+VSt)</f>
        <v>0</v>
      </c>
      <c r="AY32" s="7">
        <f>+Rentabilitätsplan!AY33*(1+VSt)</f>
        <v>0</v>
      </c>
      <c r="AZ32" s="7">
        <f>+Rentabilitätsplan!AZ33*(1+VSt)</f>
        <v>0</v>
      </c>
      <c r="BA32" s="7">
        <f>+Rentabilitätsplan!BA33*(1+VSt)</f>
        <v>0</v>
      </c>
      <c r="BB32" s="7">
        <f>+Rentabilitätsplan!BB33*(1+VSt)</f>
        <v>0</v>
      </c>
      <c r="BC32" s="20">
        <f>SUM(AQ32:BB32)</f>
        <v>0</v>
      </c>
    </row>
    <row r="33" spans="1:55" x14ac:dyDescent="0.25">
      <c r="A33" s="5"/>
      <c r="B33" s="5" t="str">
        <f>+Rentabilitätsplan!B34</f>
        <v>Versicherungen (ohne Kfz)</v>
      </c>
      <c r="C33" s="5"/>
      <c r="D33" s="7">
        <f>+Rentabilitätsplan!D34</f>
        <v>0</v>
      </c>
      <c r="E33" s="7">
        <f>+Rentabilitätsplan!E34</f>
        <v>0</v>
      </c>
      <c r="F33" s="7">
        <f>+Rentabilitätsplan!F34</f>
        <v>0</v>
      </c>
      <c r="G33" s="7">
        <f>+Rentabilitätsplan!G34</f>
        <v>0</v>
      </c>
      <c r="H33" s="7">
        <f>+Rentabilitätsplan!H34</f>
        <v>0</v>
      </c>
      <c r="I33" s="7">
        <f>+Rentabilitätsplan!I34</f>
        <v>0</v>
      </c>
      <c r="J33" s="7">
        <f>+Rentabilitätsplan!J34</f>
        <v>0</v>
      </c>
      <c r="K33" s="7">
        <f>+Rentabilitätsplan!K34</f>
        <v>0</v>
      </c>
      <c r="L33" s="7">
        <f>+Rentabilitätsplan!L34</f>
        <v>0</v>
      </c>
      <c r="M33" s="7">
        <f>+Rentabilitätsplan!M34</f>
        <v>0</v>
      </c>
      <c r="N33" s="7">
        <f>+Rentabilitätsplan!N34</f>
        <v>0</v>
      </c>
      <c r="O33" s="7">
        <f>+Rentabilitätsplan!O34</f>
        <v>0</v>
      </c>
      <c r="P33" s="20">
        <f t="shared" si="11"/>
        <v>0</v>
      </c>
      <c r="Q33" s="7">
        <f>+Rentabilitätsplan!Q34</f>
        <v>0</v>
      </c>
      <c r="R33" s="7">
        <f>+Rentabilitätsplan!R34</f>
        <v>0</v>
      </c>
      <c r="S33" s="7">
        <f>+Rentabilitätsplan!S34</f>
        <v>0</v>
      </c>
      <c r="T33" s="7">
        <f>+Rentabilitätsplan!T34</f>
        <v>0</v>
      </c>
      <c r="U33" s="7">
        <f>+Rentabilitätsplan!U34</f>
        <v>0</v>
      </c>
      <c r="V33" s="7">
        <f>+Rentabilitätsplan!V34</f>
        <v>0</v>
      </c>
      <c r="W33" s="7">
        <f>+Rentabilitätsplan!W34</f>
        <v>0</v>
      </c>
      <c r="X33" s="7">
        <f>+Rentabilitätsplan!X34</f>
        <v>0</v>
      </c>
      <c r="Y33" s="7">
        <f>+Rentabilitätsplan!Y34</f>
        <v>0</v>
      </c>
      <c r="Z33" s="7">
        <f>+Rentabilitätsplan!Z34</f>
        <v>0</v>
      </c>
      <c r="AA33" s="7">
        <f>+Rentabilitätsplan!AA34</f>
        <v>0</v>
      </c>
      <c r="AB33" s="7">
        <f>+Rentabilitätsplan!AB34</f>
        <v>0</v>
      </c>
      <c r="AC33" s="20">
        <f t="shared" si="8"/>
        <v>0</v>
      </c>
      <c r="AD33" s="7">
        <f>+Rentabilitätsplan!AD34</f>
        <v>0</v>
      </c>
      <c r="AE33" s="7">
        <f>+Rentabilitätsplan!AE34</f>
        <v>0</v>
      </c>
      <c r="AF33" s="7">
        <f>+Rentabilitätsplan!AF34</f>
        <v>0</v>
      </c>
      <c r="AG33" s="7">
        <f>+Rentabilitätsplan!AG34</f>
        <v>0</v>
      </c>
      <c r="AH33" s="7">
        <f>+Rentabilitätsplan!AH34</f>
        <v>0</v>
      </c>
      <c r="AI33" s="7">
        <f>+Rentabilitätsplan!AI34</f>
        <v>0</v>
      </c>
      <c r="AJ33" s="7">
        <f>+Rentabilitätsplan!AJ34</f>
        <v>0</v>
      </c>
      <c r="AK33" s="7">
        <f>+Rentabilitätsplan!AK34</f>
        <v>0</v>
      </c>
      <c r="AL33" s="7">
        <f>+Rentabilitätsplan!AL34</f>
        <v>0</v>
      </c>
      <c r="AM33" s="7">
        <f>+Rentabilitätsplan!AM34</f>
        <v>0</v>
      </c>
      <c r="AN33" s="7">
        <f>+Rentabilitätsplan!AN34</f>
        <v>0</v>
      </c>
      <c r="AO33" s="7">
        <f>+Rentabilitätsplan!AO34</f>
        <v>0</v>
      </c>
      <c r="AP33" s="20">
        <f t="shared" si="9"/>
        <v>0</v>
      </c>
      <c r="AQ33" s="7">
        <f>+Rentabilitätsplan!AQ34</f>
        <v>0</v>
      </c>
      <c r="AR33" s="7">
        <f>+Rentabilitätsplan!AR34</f>
        <v>0</v>
      </c>
      <c r="AS33" s="7">
        <f>+Rentabilitätsplan!AS34</f>
        <v>0</v>
      </c>
      <c r="AT33" s="7">
        <f>+Rentabilitätsplan!AT34</f>
        <v>0</v>
      </c>
      <c r="AU33" s="7">
        <f>+Rentabilitätsplan!AU34</f>
        <v>0</v>
      </c>
      <c r="AV33" s="7">
        <f>+Rentabilitätsplan!AV34</f>
        <v>0</v>
      </c>
      <c r="AW33" s="7">
        <f>+Rentabilitätsplan!AW34</f>
        <v>0</v>
      </c>
      <c r="AX33" s="7">
        <f>+Rentabilitätsplan!AX34</f>
        <v>0</v>
      </c>
      <c r="AY33" s="7">
        <f>+Rentabilitätsplan!AY34</f>
        <v>0</v>
      </c>
      <c r="AZ33" s="7">
        <f>+Rentabilitätsplan!AZ34</f>
        <v>0</v>
      </c>
      <c r="BA33" s="7">
        <f>+Rentabilitätsplan!BA34</f>
        <v>0</v>
      </c>
      <c r="BB33" s="7">
        <f>+Rentabilitätsplan!BB34</f>
        <v>0</v>
      </c>
      <c r="BC33" s="20">
        <f t="shared" si="10"/>
        <v>0</v>
      </c>
    </row>
    <row r="34" spans="1:55" x14ac:dyDescent="0.25">
      <c r="A34" s="5"/>
      <c r="B34" s="5" t="str">
        <f>+Rentabilitätsplan!B35</f>
        <v>Beiträge, Gebühren</v>
      </c>
      <c r="C34" s="5"/>
      <c r="D34" s="7">
        <f>+Rentabilitätsplan!D35</f>
        <v>0</v>
      </c>
      <c r="E34" s="7">
        <f>+Rentabilitätsplan!E35</f>
        <v>0</v>
      </c>
      <c r="F34" s="7">
        <f>+Rentabilitätsplan!F35</f>
        <v>0</v>
      </c>
      <c r="G34" s="7">
        <f>+Rentabilitätsplan!G35</f>
        <v>0</v>
      </c>
      <c r="H34" s="7">
        <f>+Rentabilitätsplan!H35</f>
        <v>0</v>
      </c>
      <c r="I34" s="7">
        <f>+Rentabilitätsplan!I35</f>
        <v>0</v>
      </c>
      <c r="J34" s="7">
        <f>+Rentabilitätsplan!J35</f>
        <v>0</v>
      </c>
      <c r="K34" s="7">
        <f>+Rentabilitätsplan!K35</f>
        <v>0</v>
      </c>
      <c r="L34" s="7">
        <f>+Rentabilitätsplan!L35</f>
        <v>0</v>
      </c>
      <c r="M34" s="7">
        <f>+Rentabilitätsplan!M35</f>
        <v>0</v>
      </c>
      <c r="N34" s="7">
        <f>+Rentabilitätsplan!N35</f>
        <v>0</v>
      </c>
      <c r="O34" s="7">
        <f>+Rentabilitätsplan!O35</f>
        <v>0</v>
      </c>
      <c r="P34" s="20">
        <f t="shared" si="11"/>
        <v>0</v>
      </c>
      <c r="Q34" s="7">
        <f>+Rentabilitätsplan!Q35</f>
        <v>0</v>
      </c>
      <c r="R34" s="7">
        <f>+Rentabilitätsplan!R35</f>
        <v>0</v>
      </c>
      <c r="S34" s="7">
        <f>+Rentabilitätsplan!S35</f>
        <v>0</v>
      </c>
      <c r="T34" s="7">
        <f>+Rentabilitätsplan!T35</f>
        <v>0</v>
      </c>
      <c r="U34" s="7">
        <f>+Rentabilitätsplan!U35</f>
        <v>0</v>
      </c>
      <c r="V34" s="7">
        <f>+Rentabilitätsplan!V35</f>
        <v>0</v>
      </c>
      <c r="W34" s="7">
        <f>+Rentabilitätsplan!W35</f>
        <v>0</v>
      </c>
      <c r="X34" s="7">
        <f>+Rentabilitätsplan!X35</f>
        <v>0</v>
      </c>
      <c r="Y34" s="7">
        <f>+Rentabilitätsplan!Y35</f>
        <v>0</v>
      </c>
      <c r="Z34" s="7">
        <f>+Rentabilitätsplan!Z35</f>
        <v>0</v>
      </c>
      <c r="AA34" s="7">
        <f>+Rentabilitätsplan!AA35</f>
        <v>0</v>
      </c>
      <c r="AB34" s="7">
        <f>+Rentabilitätsplan!AB35</f>
        <v>0</v>
      </c>
      <c r="AC34" s="20">
        <f t="shared" si="8"/>
        <v>0</v>
      </c>
      <c r="AD34" s="7">
        <f>+Rentabilitätsplan!AD35</f>
        <v>0</v>
      </c>
      <c r="AE34" s="7">
        <f>+Rentabilitätsplan!AE35</f>
        <v>0</v>
      </c>
      <c r="AF34" s="7">
        <f>+Rentabilitätsplan!AF35</f>
        <v>0</v>
      </c>
      <c r="AG34" s="7">
        <f>+Rentabilitätsplan!AG35</f>
        <v>0</v>
      </c>
      <c r="AH34" s="7">
        <f>+Rentabilitätsplan!AH35</f>
        <v>0</v>
      </c>
      <c r="AI34" s="7">
        <f>+Rentabilitätsplan!AI35</f>
        <v>0</v>
      </c>
      <c r="AJ34" s="7">
        <f>+Rentabilitätsplan!AJ35</f>
        <v>0</v>
      </c>
      <c r="AK34" s="7">
        <f>+Rentabilitätsplan!AK35</f>
        <v>0</v>
      </c>
      <c r="AL34" s="7">
        <f>+Rentabilitätsplan!AL35</f>
        <v>0</v>
      </c>
      <c r="AM34" s="7">
        <f>+Rentabilitätsplan!AM35</f>
        <v>0</v>
      </c>
      <c r="AN34" s="7">
        <f>+Rentabilitätsplan!AN35</f>
        <v>0</v>
      </c>
      <c r="AO34" s="7">
        <f>+Rentabilitätsplan!AO35</f>
        <v>0</v>
      </c>
      <c r="AP34" s="20">
        <f t="shared" si="9"/>
        <v>0</v>
      </c>
      <c r="AQ34" s="7">
        <f>+Rentabilitätsplan!AQ35</f>
        <v>0</v>
      </c>
      <c r="AR34" s="7">
        <f>+Rentabilitätsplan!AR35</f>
        <v>0</v>
      </c>
      <c r="AS34" s="7">
        <f>+Rentabilitätsplan!AS35</f>
        <v>0</v>
      </c>
      <c r="AT34" s="7">
        <f>+Rentabilitätsplan!AT35</f>
        <v>0</v>
      </c>
      <c r="AU34" s="7">
        <f>+Rentabilitätsplan!AU35</f>
        <v>0</v>
      </c>
      <c r="AV34" s="7">
        <f>+Rentabilitätsplan!AV35</f>
        <v>0</v>
      </c>
      <c r="AW34" s="7">
        <f>+Rentabilitätsplan!AW35</f>
        <v>0</v>
      </c>
      <c r="AX34" s="7">
        <f>+Rentabilitätsplan!AX35</f>
        <v>0</v>
      </c>
      <c r="AY34" s="7">
        <f>+Rentabilitätsplan!AY35</f>
        <v>0</v>
      </c>
      <c r="AZ34" s="7">
        <f>+Rentabilitätsplan!AZ35</f>
        <v>0</v>
      </c>
      <c r="BA34" s="7">
        <f>+Rentabilitätsplan!BA35</f>
        <v>0</v>
      </c>
      <c r="BB34" s="7">
        <f>+Rentabilitätsplan!BB35</f>
        <v>0</v>
      </c>
      <c r="BC34" s="20">
        <f t="shared" si="10"/>
        <v>0</v>
      </c>
    </row>
    <row r="35" spans="1:55" x14ac:dyDescent="0.25">
      <c r="A35" s="5"/>
      <c r="B35" s="5" t="str">
        <f>+Rentabilitätsplan!B36</f>
        <v>Bürobedarf</v>
      </c>
      <c r="C35" s="5"/>
      <c r="D35" s="7">
        <f>+Rentabilitätsplan!D36*(1+VSteins)</f>
        <v>0</v>
      </c>
      <c r="E35" s="7">
        <f>+Rentabilitätsplan!E36*(1+VSteins)</f>
        <v>0</v>
      </c>
      <c r="F35" s="7">
        <f>+Rentabilitätsplan!F36</f>
        <v>0</v>
      </c>
      <c r="G35" s="7">
        <f>+Rentabilitätsplan!G36</f>
        <v>0</v>
      </c>
      <c r="H35" s="7">
        <f>+Rentabilitätsplan!H36</f>
        <v>0</v>
      </c>
      <c r="I35" s="7">
        <f>+Rentabilitätsplan!I36*(1+VSteins)</f>
        <v>0</v>
      </c>
      <c r="J35" s="7">
        <f>+Rentabilitätsplan!J36*(1+VSteins)</f>
        <v>0</v>
      </c>
      <c r="K35" s="7">
        <f>+Rentabilitätsplan!K36*(1+VSteins)</f>
        <v>0</v>
      </c>
      <c r="L35" s="7">
        <f>+Rentabilitätsplan!L36*(1+VSteins)</f>
        <v>0</v>
      </c>
      <c r="M35" s="7">
        <f>+Rentabilitätsplan!M36*(1+VSteins)</f>
        <v>0</v>
      </c>
      <c r="N35" s="7">
        <f>+Rentabilitätsplan!N36*(1+VSteins)</f>
        <v>0</v>
      </c>
      <c r="O35" s="7">
        <f>+Rentabilitätsplan!O36*(1+VSteins)</f>
        <v>0</v>
      </c>
      <c r="P35" s="20">
        <f t="shared" si="11"/>
        <v>0</v>
      </c>
      <c r="Q35" s="7">
        <f>+Rentabilitätsplan!Q36*(1+VSt)</f>
        <v>0</v>
      </c>
      <c r="R35" s="7">
        <f>+Rentabilitätsplan!R36*(1+VSt)</f>
        <v>0</v>
      </c>
      <c r="S35" s="7">
        <f>+Rentabilitätsplan!S36*(1+VSt)</f>
        <v>0</v>
      </c>
      <c r="T35" s="7">
        <f>+Rentabilitätsplan!T36*(1+VSt)</f>
        <v>0</v>
      </c>
      <c r="U35" s="7">
        <f>+Rentabilitätsplan!U36*(1+VSt)</f>
        <v>0</v>
      </c>
      <c r="V35" s="7">
        <f>+Rentabilitätsplan!V36*(1+VSt)</f>
        <v>0</v>
      </c>
      <c r="W35" s="7">
        <f>+Rentabilitätsplan!W36*(1+VSt)</f>
        <v>0</v>
      </c>
      <c r="X35" s="7">
        <f>+Rentabilitätsplan!X36*(1+VSt)</f>
        <v>0</v>
      </c>
      <c r="Y35" s="7">
        <f>+Rentabilitätsplan!Y36*(1+VSt)</f>
        <v>0</v>
      </c>
      <c r="Z35" s="7">
        <f>+Rentabilitätsplan!Z36*(1+VSt)</f>
        <v>0</v>
      </c>
      <c r="AA35" s="7">
        <f>+Rentabilitätsplan!AA36*(1+VSt)</f>
        <v>0</v>
      </c>
      <c r="AB35" s="7">
        <f>+Rentabilitätsplan!AB36*(1+VSt)</f>
        <v>0</v>
      </c>
      <c r="AC35" s="20">
        <f t="shared" si="8"/>
        <v>0</v>
      </c>
      <c r="AD35" s="7">
        <f>+Rentabilitätsplan!AD36*(1+VSt)</f>
        <v>0</v>
      </c>
      <c r="AE35" s="7">
        <f>+Rentabilitätsplan!AE36*(1+VSt)</f>
        <v>0</v>
      </c>
      <c r="AF35" s="7">
        <f>+Rentabilitätsplan!AF36*(1+VSt)</f>
        <v>0</v>
      </c>
      <c r="AG35" s="7">
        <f>+Rentabilitätsplan!AG36*(1+VSt)</f>
        <v>0</v>
      </c>
      <c r="AH35" s="7">
        <f>+Rentabilitätsplan!AH36*(1+VSt)</f>
        <v>0</v>
      </c>
      <c r="AI35" s="7">
        <f>+Rentabilitätsplan!AI36*(1+VSt)</f>
        <v>0</v>
      </c>
      <c r="AJ35" s="7">
        <f>+Rentabilitätsplan!AJ36*(1+VSt)</f>
        <v>0</v>
      </c>
      <c r="AK35" s="7">
        <f>+Rentabilitätsplan!AK36*(1+VSt)</f>
        <v>0</v>
      </c>
      <c r="AL35" s="7">
        <f>+Rentabilitätsplan!AL36*(1+VSt)</f>
        <v>0</v>
      </c>
      <c r="AM35" s="7">
        <f>+Rentabilitätsplan!AM36*(1+VSt)</f>
        <v>0</v>
      </c>
      <c r="AN35" s="7">
        <f>+Rentabilitätsplan!AN36*(1+VSt)</f>
        <v>0</v>
      </c>
      <c r="AO35" s="7">
        <f>+Rentabilitätsplan!AO36*(1+VSt)</f>
        <v>0</v>
      </c>
      <c r="AP35" s="20">
        <f t="shared" si="9"/>
        <v>0</v>
      </c>
      <c r="AQ35" s="7">
        <f>+Rentabilitätsplan!AQ36*(1+VSt)</f>
        <v>0</v>
      </c>
      <c r="AR35" s="7">
        <f>+Rentabilitätsplan!AR36*(1+VSt)</f>
        <v>0</v>
      </c>
      <c r="AS35" s="7">
        <f>+Rentabilitätsplan!AS36*(1+VSt)</f>
        <v>0</v>
      </c>
      <c r="AT35" s="7">
        <f>+Rentabilitätsplan!AT36*(1+VSt)</f>
        <v>0</v>
      </c>
      <c r="AU35" s="7">
        <f>+Rentabilitätsplan!AU36*(1+VSt)</f>
        <v>0</v>
      </c>
      <c r="AV35" s="7">
        <f>+Rentabilitätsplan!AV36*(1+VSt)</f>
        <v>0</v>
      </c>
      <c r="AW35" s="7">
        <f>+Rentabilitätsplan!AW36*(1+VSt)</f>
        <v>0</v>
      </c>
      <c r="AX35" s="7">
        <f>+Rentabilitätsplan!AX36*(1+VSt)</f>
        <v>0</v>
      </c>
      <c r="AY35" s="7">
        <f>+Rentabilitätsplan!AY36*(1+VSt)</f>
        <v>0</v>
      </c>
      <c r="AZ35" s="7">
        <f>+Rentabilitätsplan!AZ36*(1+VSt)</f>
        <v>0</v>
      </c>
      <c r="BA35" s="7">
        <f>+Rentabilitätsplan!BA36*(1+VSt)</f>
        <v>0</v>
      </c>
      <c r="BB35" s="7">
        <f>+Rentabilitätsplan!BB36*(1+VSt)</f>
        <v>0</v>
      </c>
      <c r="BC35" s="20">
        <f t="shared" si="10"/>
        <v>0</v>
      </c>
    </row>
    <row r="36" spans="1:55" x14ac:dyDescent="0.25">
      <c r="A36" s="5"/>
      <c r="B36" s="5" t="str">
        <f>+Rentabilitätsplan!B37</f>
        <v>Postwertzeichen</v>
      </c>
      <c r="C36" s="5"/>
      <c r="D36" s="7">
        <f>+Rentabilitätsplan!D37</f>
        <v>0</v>
      </c>
      <c r="E36" s="7">
        <f>+Rentabilitätsplan!E37</f>
        <v>0</v>
      </c>
      <c r="F36" s="7">
        <f>+Rentabilitätsplan!F37</f>
        <v>0</v>
      </c>
      <c r="G36" s="7">
        <f>+Rentabilitätsplan!G37</f>
        <v>0</v>
      </c>
      <c r="H36" s="7">
        <f>+Rentabilitätsplan!H37</f>
        <v>0</v>
      </c>
      <c r="I36" s="7">
        <f>+Rentabilitätsplan!I37</f>
        <v>0</v>
      </c>
      <c r="J36" s="7">
        <f>+Rentabilitätsplan!J37</f>
        <v>0</v>
      </c>
      <c r="K36" s="7">
        <f>+Rentabilitätsplan!K37</f>
        <v>0</v>
      </c>
      <c r="L36" s="7">
        <f>+Rentabilitätsplan!L37</f>
        <v>0</v>
      </c>
      <c r="M36" s="7">
        <f>+Rentabilitätsplan!M37</f>
        <v>0</v>
      </c>
      <c r="N36" s="7">
        <f>+Rentabilitätsplan!N37</f>
        <v>0</v>
      </c>
      <c r="O36" s="7">
        <f>+Rentabilitätsplan!O37</f>
        <v>0</v>
      </c>
      <c r="P36" s="20">
        <f t="shared" si="11"/>
        <v>0</v>
      </c>
      <c r="Q36" s="7">
        <f>+Rentabilitätsplan!Q37</f>
        <v>0</v>
      </c>
      <c r="R36" s="7">
        <f>+Rentabilitätsplan!R37</f>
        <v>0</v>
      </c>
      <c r="S36" s="7">
        <f>+Rentabilitätsplan!S37</f>
        <v>0</v>
      </c>
      <c r="T36" s="7">
        <f>+Rentabilitätsplan!T37</f>
        <v>0</v>
      </c>
      <c r="U36" s="7">
        <f>+Rentabilitätsplan!U37</f>
        <v>0</v>
      </c>
      <c r="V36" s="7">
        <f>+Rentabilitätsplan!V37</f>
        <v>0</v>
      </c>
      <c r="W36" s="7">
        <f>+Rentabilitätsplan!W37</f>
        <v>0</v>
      </c>
      <c r="X36" s="7">
        <f>+Rentabilitätsplan!X37</f>
        <v>0</v>
      </c>
      <c r="Y36" s="7">
        <f>+Rentabilitätsplan!Y37</f>
        <v>0</v>
      </c>
      <c r="Z36" s="7">
        <f>+Rentabilitätsplan!Z37</f>
        <v>0</v>
      </c>
      <c r="AA36" s="7">
        <f>+Rentabilitätsplan!AA37</f>
        <v>0</v>
      </c>
      <c r="AB36" s="7">
        <f>+Rentabilitätsplan!AB37</f>
        <v>0</v>
      </c>
      <c r="AC36" s="20">
        <f t="shared" si="8"/>
        <v>0</v>
      </c>
      <c r="AD36" s="7">
        <f>+Rentabilitätsplan!AD37</f>
        <v>0</v>
      </c>
      <c r="AE36" s="7">
        <f>+Rentabilitätsplan!AE37</f>
        <v>0</v>
      </c>
      <c r="AF36" s="7">
        <f>+Rentabilitätsplan!AF37</f>
        <v>0</v>
      </c>
      <c r="AG36" s="7">
        <f>+Rentabilitätsplan!AG37</f>
        <v>0</v>
      </c>
      <c r="AH36" s="7">
        <f>+Rentabilitätsplan!AH37</f>
        <v>0</v>
      </c>
      <c r="AI36" s="7">
        <f>+Rentabilitätsplan!AI37</f>
        <v>0</v>
      </c>
      <c r="AJ36" s="7">
        <f>+Rentabilitätsplan!AJ37</f>
        <v>0</v>
      </c>
      <c r="AK36" s="7">
        <f>+Rentabilitätsplan!AK37</f>
        <v>0</v>
      </c>
      <c r="AL36" s="7">
        <f>+Rentabilitätsplan!AL37</f>
        <v>0</v>
      </c>
      <c r="AM36" s="7">
        <f>+Rentabilitätsplan!AM37</f>
        <v>0</v>
      </c>
      <c r="AN36" s="7">
        <f>+Rentabilitätsplan!AN37</f>
        <v>0</v>
      </c>
      <c r="AO36" s="7">
        <f>+Rentabilitätsplan!AO37</f>
        <v>0</v>
      </c>
      <c r="AP36" s="20">
        <f t="shared" si="9"/>
        <v>0</v>
      </c>
      <c r="AQ36" s="7">
        <f>+Rentabilitätsplan!AQ37</f>
        <v>0</v>
      </c>
      <c r="AR36" s="7">
        <f>+Rentabilitätsplan!AR37</f>
        <v>0</v>
      </c>
      <c r="AS36" s="7">
        <f>+Rentabilitätsplan!AS37</f>
        <v>0</v>
      </c>
      <c r="AT36" s="7">
        <f>+Rentabilitätsplan!AT37</f>
        <v>0</v>
      </c>
      <c r="AU36" s="7">
        <f>+Rentabilitätsplan!AU37</f>
        <v>0</v>
      </c>
      <c r="AV36" s="7">
        <f>+Rentabilitätsplan!AV37</f>
        <v>0</v>
      </c>
      <c r="AW36" s="7">
        <f>+Rentabilitätsplan!AW37</f>
        <v>0</v>
      </c>
      <c r="AX36" s="7">
        <f>+Rentabilitätsplan!AX37</f>
        <v>0</v>
      </c>
      <c r="AY36" s="7">
        <f>+Rentabilitätsplan!AY37</f>
        <v>0</v>
      </c>
      <c r="AZ36" s="7">
        <f>+Rentabilitätsplan!AZ37</f>
        <v>0</v>
      </c>
      <c r="BA36" s="7">
        <f>+Rentabilitätsplan!BA37</f>
        <v>0</v>
      </c>
      <c r="BB36" s="7">
        <f>+Rentabilitätsplan!BB37</f>
        <v>0</v>
      </c>
      <c r="BC36" s="20">
        <f t="shared" si="10"/>
        <v>0</v>
      </c>
    </row>
    <row r="37" spans="1:55" x14ac:dyDescent="0.25">
      <c r="A37" s="5"/>
      <c r="B37" s="5" t="str">
        <f>+Rentabilitätsplan!B38</f>
        <v>Fachliteratur</v>
      </c>
      <c r="C37" s="5"/>
      <c r="D37" s="7">
        <f>+Rentabilitätsplan!D38*(1+VStermeins)</f>
        <v>0</v>
      </c>
      <c r="E37" s="7">
        <f>+Rentabilitätsplan!E38*(1+VStermeins)</f>
        <v>0</v>
      </c>
      <c r="F37" s="7">
        <f>+Rentabilitätsplan!F38*(1+VStermeins)</f>
        <v>0</v>
      </c>
      <c r="G37" s="7">
        <f>+Rentabilitätsplan!G38*(1+VStermeins)</f>
        <v>0</v>
      </c>
      <c r="H37" s="7">
        <f>+Rentabilitätsplan!H38*(1+VStermeins)</f>
        <v>0</v>
      </c>
      <c r="I37" s="7">
        <f>+Rentabilitätsplan!I38*(1+VStermeins)</f>
        <v>0</v>
      </c>
      <c r="J37" s="7">
        <f>+Rentabilitätsplan!J38*(1+VStermeins)</f>
        <v>0</v>
      </c>
      <c r="K37" s="7">
        <f>+Rentabilitätsplan!K38*(1+VStermeins)</f>
        <v>0</v>
      </c>
      <c r="L37" s="7">
        <f>+Rentabilitätsplan!L38*(1+VStermeins)</f>
        <v>0</v>
      </c>
      <c r="M37" s="7">
        <f>+Rentabilitätsplan!M38*(1+VStermeins)</f>
        <v>0</v>
      </c>
      <c r="N37" s="7">
        <f>+Rentabilitätsplan!N38*(1+VStermeins)</f>
        <v>0</v>
      </c>
      <c r="O37" s="7">
        <f>+Rentabilitätsplan!O38*(1+VStermeins)</f>
        <v>0</v>
      </c>
      <c r="P37" s="20">
        <f t="shared" ref="P37:P43" si="12">SUM(D37:O37)</f>
        <v>0</v>
      </c>
      <c r="Q37" s="7">
        <f>+Rentabilitätsplan!Q38*(1+VSterm)</f>
        <v>0</v>
      </c>
      <c r="R37" s="7">
        <f>+Rentabilitätsplan!R38*(1+VSterm)</f>
        <v>0</v>
      </c>
      <c r="S37" s="7">
        <f>+Rentabilitätsplan!S38*(1+VSterm)</f>
        <v>0</v>
      </c>
      <c r="T37" s="7">
        <f>+Rentabilitätsplan!T38*(1+VSterm)</f>
        <v>0</v>
      </c>
      <c r="U37" s="7">
        <f>+Rentabilitätsplan!U38*(1+VSterm)</f>
        <v>0</v>
      </c>
      <c r="V37" s="7">
        <f>+Rentabilitätsplan!V38*(1+VSterm)</f>
        <v>0</v>
      </c>
      <c r="W37" s="7">
        <f>+Rentabilitätsplan!W38*(1+VSterm)</f>
        <v>0</v>
      </c>
      <c r="X37" s="7">
        <f>+Rentabilitätsplan!X38*(1+VSterm)</f>
        <v>0</v>
      </c>
      <c r="Y37" s="7">
        <f>+Rentabilitätsplan!Y38*(1+VSterm)</f>
        <v>0</v>
      </c>
      <c r="Z37" s="7">
        <f>+Rentabilitätsplan!Z38*(1+VSterm)</f>
        <v>0</v>
      </c>
      <c r="AA37" s="7">
        <f>+Rentabilitätsplan!AA38*(1+VSterm)</f>
        <v>0</v>
      </c>
      <c r="AB37" s="7">
        <f>+Rentabilitätsplan!AB38*(1+VSterm)</f>
        <v>0</v>
      </c>
      <c r="AC37" s="20">
        <f t="shared" si="8"/>
        <v>0</v>
      </c>
      <c r="AD37" s="7">
        <f>+Rentabilitätsplan!AD38*(1+VSterm)</f>
        <v>0</v>
      </c>
      <c r="AE37" s="7">
        <f>+Rentabilitätsplan!AE38*(1+VSterm)</f>
        <v>0</v>
      </c>
      <c r="AF37" s="7">
        <f>+Rentabilitätsplan!AF38*(1+VSterm)</f>
        <v>0</v>
      </c>
      <c r="AG37" s="7">
        <f>+Rentabilitätsplan!AG38*(1+VSterm)</f>
        <v>0</v>
      </c>
      <c r="AH37" s="7">
        <f>+Rentabilitätsplan!AH38*(1+VSterm)</f>
        <v>0</v>
      </c>
      <c r="AI37" s="7">
        <f>+Rentabilitätsplan!AI38*(1+VSterm)</f>
        <v>0</v>
      </c>
      <c r="AJ37" s="7">
        <f>+Rentabilitätsplan!AJ38*(1+VSterm)</f>
        <v>0</v>
      </c>
      <c r="AK37" s="7">
        <f>+Rentabilitätsplan!AK38*(1+VSterm)</f>
        <v>0</v>
      </c>
      <c r="AL37" s="7">
        <f>+Rentabilitätsplan!AL38*(1+VSterm)</f>
        <v>0</v>
      </c>
      <c r="AM37" s="7">
        <f>+Rentabilitätsplan!AM38*(1+VSterm)</f>
        <v>0</v>
      </c>
      <c r="AN37" s="7">
        <f>+Rentabilitätsplan!AN38*(1+VSterm)</f>
        <v>0</v>
      </c>
      <c r="AO37" s="7">
        <f>+Rentabilitätsplan!AO38*(1+VSterm)</f>
        <v>0</v>
      </c>
      <c r="AP37" s="20">
        <f t="shared" si="9"/>
        <v>0</v>
      </c>
      <c r="AQ37" s="7">
        <f>+Rentabilitätsplan!AQ38*(1+VSterm)</f>
        <v>0</v>
      </c>
      <c r="AR37" s="7">
        <f>+Rentabilitätsplan!AR38*(1+VSterm)</f>
        <v>0</v>
      </c>
      <c r="AS37" s="7">
        <f>+Rentabilitätsplan!AS38*(1+VSterm)</f>
        <v>0</v>
      </c>
      <c r="AT37" s="7">
        <f>+Rentabilitätsplan!AT38*(1+VSterm)</f>
        <v>0</v>
      </c>
      <c r="AU37" s="7">
        <f>+Rentabilitätsplan!AU38*(1+VSterm)</f>
        <v>0</v>
      </c>
      <c r="AV37" s="7">
        <f>+Rentabilitätsplan!AV38*(1+VSterm)</f>
        <v>0</v>
      </c>
      <c r="AW37" s="7">
        <f>+Rentabilitätsplan!AW38*(1+VSterm)</f>
        <v>0</v>
      </c>
      <c r="AX37" s="7">
        <f>+Rentabilitätsplan!AX38*(1+VSterm)</f>
        <v>0</v>
      </c>
      <c r="AY37" s="7">
        <f>+Rentabilitätsplan!AY38*(1+VSterm)</f>
        <v>0</v>
      </c>
      <c r="AZ37" s="7">
        <f>+Rentabilitätsplan!AZ38*(1+VSterm)</f>
        <v>0</v>
      </c>
      <c r="BA37" s="7">
        <f>+Rentabilitätsplan!BA38*(1+VSterm)</f>
        <v>0</v>
      </c>
      <c r="BB37" s="7">
        <f>+Rentabilitätsplan!BB38*(1+VSterm)</f>
        <v>0</v>
      </c>
      <c r="BC37" s="20">
        <f t="shared" si="10"/>
        <v>0</v>
      </c>
    </row>
    <row r="38" spans="1:55" x14ac:dyDescent="0.25">
      <c r="A38" s="5"/>
      <c r="B38" s="5" t="str">
        <f>+Rentabilitätsplan!B39</f>
        <v>Fortbildung</v>
      </c>
      <c r="C38" s="5"/>
      <c r="D38" s="7">
        <f>+Rentabilitätsplan!D39*(1+VSteins)</f>
        <v>0</v>
      </c>
      <c r="E38" s="7">
        <f>+Rentabilitätsplan!E39*(1+VSteins)</f>
        <v>0</v>
      </c>
      <c r="F38" s="7">
        <f>+Rentabilitätsplan!F39*(1+VSteins)</f>
        <v>0</v>
      </c>
      <c r="G38" s="7">
        <f>+Rentabilitätsplan!G39*(1+VSteins)</f>
        <v>0</v>
      </c>
      <c r="H38" s="7">
        <f>+Rentabilitätsplan!H39*(1+VSteins)</f>
        <v>0</v>
      </c>
      <c r="I38" s="7">
        <f>+Rentabilitätsplan!I39*(1+VSteins)</f>
        <v>0</v>
      </c>
      <c r="J38" s="7">
        <f>+Rentabilitätsplan!J39*(1+VSteins)</f>
        <v>0</v>
      </c>
      <c r="K38" s="7">
        <f>+Rentabilitätsplan!K39*(1+VSteins)</f>
        <v>0</v>
      </c>
      <c r="L38" s="7">
        <f>+Rentabilitätsplan!L39*(1+VSteins)</f>
        <v>0</v>
      </c>
      <c r="M38" s="7">
        <f>+Rentabilitätsplan!M39*(1+VSteins)</f>
        <v>0</v>
      </c>
      <c r="N38" s="7">
        <f>+Rentabilitätsplan!N39*(1+VSteins)</f>
        <v>0</v>
      </c>
      <c r="O38" s="7">
        <f>+Rentabilitätsplan!O39*(1+VSteins)</f>
        <v>0</v>
      </c>
      <c r="P38" s="20">
        <f t="shared" si="12"/>
        <v>0</v>
      </c>
      <c r="Q38" s="7">
        <f>+Rentabilitätsplan!Q39*(1+VSt)</f>
        <v>0</v>
      </c>
      <c r="R38" s="7">
        <f>+Rentabilitätsplan!R39*(1+VSt)</f>
        <v>0</v>
      </c>
      <c r="S38" s="7">
        <f>+Rentabilitätsplan!S39*(1+VSt)</f>
        <v>0</v>
      </c>
      <c r="T38" s="7">
        <f>+Rentabilitätsplan!T39*(1+VSt)</f>
        <v>0</v>
      </c>
      <c r="U38" s="7">
        <f>+Rentabilitätsplan!U39*(1+VSt)</f>
        <v>0</v>
      </c>
      <c r="V38" s="7">
        <f>+Rentabilitätsplan!V39*(1+VSt)</f>
        <v>0</v>
      </c>
      <c r="W38" s="7">
        <f>+Rentabilitätsplan!W39*(1+VSt)</f>
        <v>0</v>
      </c>
      <c r="X38" s="7">
        <f>+Rentabilitätsplan!X39*(1+VSt)</f>
        <v>0</v>
      </c>
      <c r="Y38" s="7">
        <f>+Rentabilitätsplan!Y39*(1+VSt)</f>
        <v>0</v>
      </c>
      <c r="Z38" s="7">
        <f>+Rentabilitätsplan!Z39*(1+VSt)</f>
        <v>0</v>
      </c>
      <c r="AA38" s="7">
        <f>+Rentabilitätsplan!AA39*(1+VSt)</f>
        <v>0</v>
      </c>
      <c r="AB38" s="7">
        <f>+Rentabilitätsplan!AB39*(1+VSt)</f>
        <v>0</v>
      </c>
      <c r="AC38" s="20">
        <f t="shared" si="8"/>
        <v>0</v>
      </c>
      <c r="AD38" s="7">
        <f>+Rentabilitätsplan!AD39*(1+VSt)</f>
        <v>0</v>
      </c>
      <c r="AE38" s="7">
        <f>+Rentabilitätsplan!AE39*(1+VSt)</f>
        <v>0</v>
      </c>
      <c r="AF38" s="7">
        <f>+Rentabilitätsplan!AF39*(1+VSt)</f>
        <v>0</v>
      </c>
      <c r="AG38" s="7">
        <f>+Rentabilitätsplan!AG39*(1+VSt)</f>
        <v>0</v>
      </c>
      <c r="AH38" s="7">
        <f>+Rentabilitätsplan!AH39*(1+VSt)</f>
        <v>0</v>
      </c>
      <c r="AI38" s="7">
        <f>+Rentabilitätsplan!AI39*(1+VSt)</f>
        <v>0</v>
      </c>
      <c r="AJ38" s="7">
        <f>+Rentabilitätsplan!AJ39*(1+VSt)</f>
        <v>0</v>
      </c>
      <c r="AK38" s="7">
        <f>+Rentabilitätsplan!AK39*(1+VSt)</f>
        <v>0</v>
      </c>
      <c r="AL38" s="7">
        <f>+Rentabilitätsplan!AL39*(1+VSt)</f>
        <v>0</v>
      </c>
      <c r="AM38" s="7">
        <f>+Rentabilitätsplan!AM39*(1+VSt)</f>
        <v>0</v>
      </c>
      <c r="AN38" s="7">
        <f>+Rentabilitätsplan!AN39*(1+VSt)</f>
        <v>0</v>
      </c>
      <c r="AO38" s="7">
        <f>+Rentabilitätsplan!AO39*(1+VSt)</f>
        <v>0</v>
      </c>
      <c r="AP38" s="20">
        <f t="shared" si="9"/>
        <v>0</v>
      </c>
      <c r="AQ38" s="7">
        <f>+Rentabilitätsplan!AQ39*(1+VSt)</f>
        <v>0</v>
      </c>
      <c r="AR38" s="7">
        <f>+Rentabilitätsplan!AR39*(1+VSt)</f>
        <v>0</v>
      </c>
      <c r="AS38" s="7">
        <f>+Rentabilitätsplan!AS39*(1+VSt)</f>
        <v>0</v>
      </c>
      <c r="AT38" s="7">
        <f>+Rentabilitätsplan!AT39*(1+VSt)</f>
        <v>0</v>
      </c>
      <c r="AU38" s="7">
        <f>+Rentabilitätsplan!AU39*(1+VSt)</f>
        <v>0</v>
      </c>
      <c r="AV38" s="7">
        <f>+Rentabilitätsplan!AV39*(1+VSt)</f>
        <v>0</v>
      </c>
      <c r="AW38" s="7">
        <f>+Rentabilitätsplan!AW39*(1+VSt)</f>
        <v>0</v>
      </c>
      <c r="AX38" s="7">
        <f>+Rentabilitätsplan!AX39*(1+VSt)</f>
        <v>0</v>
      </c>
      <c r="AY38" s="7">
        <f>+Rentabilitätsplan!AY39*(1+VSt)</f>
        <v>0</v>
      </c>
      <c r="AZ38" s="7">
        <f>+Rentabilitätsplan!AZ39*(1+VSt)</f>
        <v>0</v>
      </c>
      <c r="BA38" s="7">
        <f>+Rentabilitätsplan!BA39*(1+VSt)</f>
        <v>0</v>
      </c>
      <c r="BB38" s="7">
        <f>+Rentabilitätsplan!BB39*(1+VSt)</f>
        <v>0</v>
      </c>
      <c r="BC38" s="20">
        <f t="shared" si="10"/>
        <v>0</v>
      </c>
    </row>
    <row r="39" spans="1:55" x14ac:dyDescent="0.25">
      <c r="A39" s="5"/>
      <c r="B39" s="5" t="str">
        <f>+Rentabilitätsplan!B40</f>
        <v>Messen und Ausstellungen</v>
      </c>
      <c r="C39" s="5"/>
      <c r="D39" s="7">
        <f>+Rentabilitätsplan!D40*(1+VSteins)</f>
        <v>0</v>
      </c>
      <c r="E39" s="7">
        <f>+Rentabilitätsplan!E40*(1+VSteins)</f>
        <v>0</v>
      </c>
      <c r="F39" s="7">
        <f>+Rentabilitätsplan!F40*(1+VSteins)</f>
        <v>0</v>
      </c>
      <c r="G39" s="7">
        <f>+Rentabilitätsplan!G40*(1+VSteins)</f>
        <v>0</v>
      </c>
      <c r="H39" s="7">
        <f>+Rentabilitätsplan!H40*(1+VSteins)</f>
        <v>0</v>
      </c>
      <c r="I39" s="7">
        <f>+Rentabilitätsplan!I40*(1+VSteins)</f>
        <v>0</v>
      </c>
      <c r="J39" s="7">
        <f>+Rentabilitätsplan!J40*(1+VSteins)</f>
        <v>0</v>
      </c>
      <c r="K39" s="7">
        <f>+Rentabilitätsplan!K40*(1+VSteins)</f>
        <v>0</v>
      </c>
      <c r="L39" s="7">
        <f>+Rentabilitätsplan!L40*(1+VSteins)</f>
        <v>0</v>
      </c>
      <c r="M39" s="7">
        <f>+Rentabilitätsplan!M40*(1+VSteins)</f>
        <v>0</v>
      </c>
      <c r="N39" s="7">
        <f>+Rentabilitätsplan!N40*(1+VSteins)</f>
        <v>0</v>
      </c>
      <c r="O39" s="7">
        <f>+Rentabilitätsplan!O40*(1+VSteins)</f>
        <v>0</v>
      </c>
      <c r="P39" s="20">
        <f t="shared" si="12"/>
        <v>0</v>
      </c>
      <c r="Q39" s="7">
        <f>+Rentabilitätsplan!Q40*(1+VSt)</f>
        <v>0</v>
      </c>
      <c r="R39" s="7">
        <f>+Rentabilitätsplan!R40*(1+VSt)</f>
        <v>0</v>
      </c>
      <c r="S39" s="7">
        <f>+Rentabilitätsplan!S40*(1+VSt)</f>
        <v>0</v>
      </c>
      <c r="T39" s="7">
        <f>+Rentabilitätsplan!T40*(1+VSt)</f>
        <v>0</v>
      </c>
      <c r="U39" s="7">
        <f>+Rentabilitätsplan!U40*(1+VSt)</f>
        <v>0</v>
      </c>
      <c r="V39" s="7">
        <f>+Rentabilitätsplan!V40*(1+VSt)</f>
        <v>0</v>
      </c>
      <c r="W39" s="7">
        <f>+Rentabilitätsplan!W40*(1+VSt)</f>
        <v>0</v>
      </c>
      <c r="X39" s="7">
        <f>+Rentabilitätsplan!X40*(1+VSt)</f>
        <v>0</v>
      </c>
      <c r="Y39" s="7">
        <f>+Rentabilitätsplan!Y40*(1+VSt)</f>
        <v>0</v>
      </c>
      <c r="Z39" s="7">
        <f>+Rentabilitätsplan!Z40*(1+VSt)</f>
        <v>0</v>
      </c>
      <c r="AA39" s="7">
        <f>+Rentabilitätsplan!AA40*(1+VSt)</f>
        <v>0</v>
      </c>
      <c r="AB39" s="7">
        <f>+Rentabilitätsplan!AB40*(1+VSt)</f>
        <v>0</v>
      </c>
      <c r="AC39" s="20">
        <f t="shared" si="8"/>
        <v>0</v>
      </c>
      <c r="AD39" s="7">
        <f>+Rentabilitätsplan!AD40*(1+VSt)</f>
        <v>0</v>
      </c>
      <c r="AE39" s="7">
        <f>+Rentabilitätsplan!AE40*(1+VSt)</f>
        <v>0</v>
      </c>
      <c r="AF39" s="7">
        <f>+Rentabilitätsplan!AF40*(1+VSt)</f>
        <v>0</v>
      </c>
      <c r="AG39" s="7">
        <f>+Rentabilitätsplan!AG40*(1+VSt)</f>
        <v>0</v>
      </c>
      <c r="AH39" s="7">
        <f>+Rentabilitätsplan!AH40*(1+VSt)</f>
        <v>0</v>
      </c>
      <c r="AI39" s="7">
        <f>+Rentabilitätsplan!AI40*(1+VSt)</f>
        <v>0</v>
      </c>
      <c r="AJ39" s="7">
        <f>+Rentabilitätsplan!AJ40*(1+VSt)</f>
        <v>0</v>
      </c>
      <c r="AK39" s="7">
        <f>+Rentabilitätsplan!AK40*(1+VSt)</f>
        <v>0</v>
      </c>
      <c r="AL39" s="7">
        <f>+Rentabilitätsplan!AL40*(1+VSt)</f>
        <v>0</v>
      </c>
      <c r="AM39" s="7">
        <f>+Rentabilitätsplan!AM40*(1+VSt)</f>
        <v>0</v>
      </c>
      <c r="AN39" s="7">
        <f>+Rentabilitätsplan!AN40*(1+VSt)</f>
        <v>0</v>
      </c>
      <c r="AO39" s="7">
        <f>+Rentabilitätsplan!AO40*(1+VSt)</f>
        <v>0</v>
      </c>
      <c r="AP39" s="20">
        <f t="shared" si="9"/>
        <v>0</v>
      </c>
      <c r="AQ39" s="7">
        <f>+Rentabilitätsplan!AQ40*(1+VSt)</f>
        <v>0</v>
      </c>
      <c r="AR39" s="7">
        <f>+Rentabilitätsplan!AR40*(1+VSt)</f>
        <v>0</v>
      </c>
      <c r="AS39" s="7">
        <f>+Rentabilitätsplan!AS40*(1+VSt)</f>
        <v>0</v>
      </c>
      <c r="AT39" s="7">
        <f>+Rentabilitätsplan!AT40*(1+VSt)</f>
        <v>0</v>
      </c>
      <c r="AU39" s="7">
        <f>+Rentabilitätsplan!AU40*(1+VSt)</f>
        <v>0</v>
      </c>
      <c r="AV39" s="7">
        <f>+Rentabilitätsplan!AV40*(1+VSt)</f>
        <v>0</v>
      </c>
      <c r="AW39" s="7">
        <f>+Rentabilitätsplan!AW40*(1+VSt)</f>
        <v>0</v>
      </c>
      <c r="AX39" s="7">
        <f>+Rentabilitätsplan!AX40*(1+VSt)</f>
        <v>0</v>
      </c>
      <c r="AY39" s="7">
        <f>+Rentabilitätsplan!AY40*(1+VSt)</f>
        <v>0</v>
      </c>
      <c r="AZ39" s="7">
        <f>+Rentabilitätsplan!AZ40*(1+VSt)</f>
        <v>0</v>
      </c>
      <c r="BA39" s="7">
        <f>+Rentabilitätsplan!BA40*(1+VSt)</f>
        <v>0</v>
      </c>
      <c r="BB39" s="7">
        <f>+Rentabilitätsplan!BB40*(1+VSt)</f>
        <v>0</v>
      </c>
      <c r="BC39" s="20">
        <f t="shared" si="10"/>
        <v>0</v>
      </c>
    </row>
    <row r="40" spans="1:55" x14ac:dyDescent="0.25">
      <c r="A40" s="5"/>
      <c r="B40" s="5" t="str">
        <f>+Rentabilitätsplan!B41</f>
        <v>Beratungskosten</v>
      </c>
      <c r="C40" s="5"/>
      <c r="D40" s="7"/>
      <c r="E40" s="7"/>
      <c r="F40" s="7"/>
      <c r="G40" s="7"/>
      <c r="H40" s="7"/>
      <c r="I40" s="7"/>
      <c r="J40" s="7"/>
      <c r="K40" s="7"/>
      <c r="L40" s="7"/>
      <c r="M40" s="7"/>
      <c r="N40" s="7"/>
      <c r="O40" s="7"/>
      <c r="P40" s="20"/>
      <c r="Q40" s="7"/>
      <c r="R40" s="7"/>
      <c r="S40" s="7"/>
      <c r="T40" s="7"/>
      <c r="U40" s="7"/>
      <c r="V40" s="7"/>
      <c r="W40" s="7"/>
      <c r="X40" s="7"/>
      <c r="Y40" s="7"/>
      <c r="Z40" s="7"/>
      <c r="AA40" s="7"/>
      <c r="AB40" s="7"/>
      <c r="AC40" s="20"/>
      <c r="AD40" s="7"/>
      <c r="AE40" s="7"/>
      <c r="AF40" s="7"/>
      <c r="AG40" s="7"/>
      <c r="AH40" s="7"/>
      <c r="AI40" s="7"/>
      <c r="AJ40" s="7"/>
      <c r="AK40" s="7"/>
      <c r="AL40" s="7"/>
      <c r="AM40" s="7"/>
      <c r="AN40" s="7"/>
      <c r="AO40" s="7"/>
      <c r="AP40" s="20"/>
      <c r="AQ40" s="7"/>
      <c r="AR40" s="7"/>
      <c r="AS40" s="7"/>
      <c r="AT40" s="7"/>
      <c r="AU40" s="7"/>
      <c r="AV40" s="7"/>
      <c r="AW40" s="7"/>
      <c r="AX40" s="7"/>
      <c r="AY40" s="7"/>
      <c r="AZ40" s="7"/>
      <c r="BA40" s="7"/>
      <c r="BB40" s="7"/>
      <c r="BC40" s="20"/>
    </row>
    <row r="41" spans="1:55" x14ac:dyDescent="0.25">
      <c r="A41" s="5"/>
      <c r="C41" s="5" t="str">
        <f>+Rentabilitätsplan!C42</f>
        <v>Steuerberatung</v>
      </c>
      <c r="D41" s="7">
        <f>+Rentabilitätsplan!D42*(1+VSteins)</f>
        <v>0</v>
      </c>
      <c r="E41" s="7">
        <f>+Rentabilitätsplan!E42*(1+VSteins)</f>
        <v>0</v>
      </c>
      <c r="F41" s="7">
        <f>+Rentabilitätsplan!F42*(1+VSteins)</f>
        <v>0</v>
      </c>
      <c r="G41" s="7">
        <f>+Rentabilitätsplan!G42*(1+VSteins)</f>
        <v>0</v>
      </c>
      <c r="H41" s="7">
        <f>+Rentabilitätsplan!H42*(1+VSteins)</f>
        <v>0</v>
      </c>
      <c r="I41" s="7">
        <f>+Rentabilitätsplan!I42*(1+VSteins)</f>
        <v>0</v>
      </c>
      <c r="J41" s="7">
        <f>+Rentabilitätsplan!J42*(1+VSteins)</f>
        <v>0</v>
      </c>
      <c r="K41" s="7">
        <f>+Rentabilitätsplan!K42*(1+VSteins)</f>
        <v>0</v>
      </c>
      <c r="L41" s="7">
        <f>+Rentabilitätsplan!L42*(1+VSteins)</f>
        <v>0</v>
      </c>
      <c r="M41" s="7">
        <f>+Rentabilitätsplan!M42*(1+VSteins)</f>
        <v>0</v>
      </c>
      <c r="N41" s="7">
        <f>+Rentabilitätsplan!N42*(1+VSteins)</f>
        <v>0</v>
      </c>
      <c r="O41" s="7">
        <f>+Rentabilitätsplan!O42*(1+VSteins)</f>
        <v>0</v>
      </c>
      <c r="P41" s="20">
        <f t="shared" si="12"/>
        <v>0</v>
      </c>
      <c r="Q41" s="7">
        <f>+Rentabilitätsplan!Q42*(1+VSt)</f>
        <v>0</v>
      </c>
      <c r="R41" s="7">
        <f>+Rentabilitätsplan!R42*(1+VSt)</f>
        <v>0</v>
      </c>
      <c r="S41" s="7">
        <f>+Rentabilitätsplan!S42*(1+VSt)</f>
        <v>0</v>
      </c>
      <c r="T41" s="7">
        <f>+Rentabilitätsplan!T42*(1+VSt)</f>
        <v>0</v>
      </c>
      <c r="U41" s="7">
        <f>+Rentabilitätsplan!U42*(1+VSt)</f>
        <v>0</v>
      </c>
      <c r="V41" s="7">
        <f>+Rentabilitätsplan!V42*(1+VSt)</f>
        <v>0</v>
      </c>
      <c r="W41" s="7">
        <f>+Rentabilitätsplan!W42*(1+VSt)</f>
        <v>0</v>
      </c>
      <c r="X41" s="7">
        <f>+Rentabilitätsplan!X42*(1+VSt)</f>
        <v>0</v>
      </c>
      <c r="Y41" s="7">
        <f>+Rentabilitätsplan!Y42*(1+VSt)</f>
        <v>0</v>
      </c>
      <c r="Z41" s="7">
        <f>+Rentabilitätsplan!Z42*(1+VSt)</f>
        <v>0</v>
      </c>
      <c r="AA41" s="7">
        <f>+Rentabilitätsplan!AA42*(1+VSt)</f>
        <v>0</v>
      </c>
      <c r="AB41" s="7">
        <f>+Rentabilitätsplan!AB42*(1+VSt)</f>
        <v>0</v>
      </c>
      <c r="AC41" s="20">
        <f t="shared" si="8"/>
        <v>0</v>
      </c>
      <c r="AD41" s="7">
        <f>+Rentabilitätsplan!AD42*(1+VSt)</f>
        <v>0</v>
      </c>
      <c r="AE41" s="7">
        <f>+Rentabilitätsplan!AE42*(1+VSt)</f>
        <v>0</v>
      </c>
      <c r="AF41" s="7">
        <f>+Rentabilitätsplan!AF42*(1+VSt)</f>
        <v>0</v>
      </c>
      <c r="AG41" s="7">
        <f>+Rentabilitätsplan!AG42*(1+VSt)</f>
        <v>0</v>
      </c>
      <c r="AH41" s="7">
        <f>+Rentabilitätsplan!AH42*(1+VSt)</f>
        <v>0</v>
      </c>
      <c r="AI41" s="7">
        <f>+Rentabilitätsplan!AI42*(1+VSt)</f>
        <v>0</v>
      </c>
      <c r="AJ41" s="7">
        <f>+Rentabilitätsplan!AJ42*(1+VSt)</f>
        <v>0</v>
      </c>
      <c r="AK41" s="7">
        <f>+Rentabilitätsplan!AK42*(1+VSt)</f>
        <v>0</v>
      </c>
      <c r="AL41" s="7">
        <f>+Rentabilitätsplan!AL42*(1+VSt)</f>
        <v>0</v>
      </c>
      <c r="AM41" s="7">
        <f>+Rentabilitätsplan!AM42*(1+VSt)</f>
        <v>0</v>
      </c>
      <c r="AN41" s="7">
        <f>+Rentabilitätsplan!AN42*(1+VSt)</f>
        <v>0</v>
      </c>
      <c r="AO41" s="7">
        <f>+Rentabilitätsplan!AO42*(1+VSt)</f>
        <v>0</v>
      </c>
      <c r="AP41" s="20">
        <f t="shared" si="9"/>
        <v>0</v>
      </c>
      <c r="AQ41" s="7">
        <f>+Rentabilitätsplan!AQ42*(1+VSt)</f>
        <v>0</v>
      </c>
      <c r="AR41" s="7">
        <f>+Rentabilitätsplan!AR42*(1+VSt)</f>
        <v>0</v>
      </c>
      <c r="AS41" s="7">
        <f>+Rentabilitätsplan!AS42*(1+VSt)</f>
        <v>0</v>
      </c>
      <c r="AT41" s="7">
        <f>+Rentabilitätsplan!AT42*(1+VSt)</f>
        <v>0</v>
      </c>
      <c r="AU41" s="7">
        <f>+Rentabilitätsplan!AU42*(1+VSt)</f>
        <v>0</v>
      </c>
      <c r="AV41" s="7">
        <f>+Rentabilitätsplan!AV42*(1+VSt)</f>
        <v>0</v>
      </c>
      <c r="AW41" s="7">
        <f>+Rentabilitätsplan!AW42*(1+VSt)</f>
        <v>0</v>
      </c>
      <c r="AX41" s="7">
        <f>+Rentabilitätsplan!AX42*(1+VSt)</f>
        <v>0</v>
      </c>
      <c r="AY41" s="7">
        <f>+Rentabilitätsplan!AY42*(1+VSt)</f>
        <v>0</v>
      </c>
      <c r="AZ41" s="7">
        <f>+Rentabilitätsplan!AZ42*(1+VSt)</f>
        <v>0</v>
      </c>
      <c r="BA41" s="7">
        <f>+Rentabilitätsplan!BA42*(1+VSt)</f>
        <v>0</v>
      </c>
      <c r="BB41" s="7">
        <f>+Rentabilitätsplan!BB42*(1+VSt)</f>
        <v>0</v>
      </c>
      <c r="BC41" s="20">
        <f t="shared" si="10"/>
        <v>0</v>
      </c>
    </row>
    <row r="42" spans="1:55" x14ac:dyDescent="0.25">
      <c r="A42" s="5"/>
      <c r="C42" s="5" t="str">
        <f>+Rentabilitätsplan!C43</f>
        <v>Unternehmensberatung</v>
      </c>
      <c r="D42" s="7">
        <f>+Rentabilitätsplan!D43*(1+VSteins)</f>
        <v>0</v>
      </c>
      <c r="E42" s="7">
        <f>+Rentabilitätsplan!E43*(1+VSteins)</f>
        <v>0</v>
      </c>
      <c r="F42" s="7">
        <f>+Rentabilitätsplan!F43*(1+VSteins)</f>
        <v>0</v>
      </c>
      <c r="G42" s="7">
        <f>+Rentabilitätsplan!G43*(1+VSteins)</f>
        <v>0</v>
      </c>
      <c r="H42" s="7">
        <f>+Rentabilitätsplan!H43*(1+VSteins)</f>
        <v>0</v>
      </c>
      <c r="I42" s="7">
        <f>+Rentabilitätsplan!I43*(1+VSteins)</f>
        <v>0</v>
      </c>
      <c r="J42" s="7">
        <f>+Rentabilitätsplan!J43*(1+VSteins)</f>
        <v>0</v>
      </c>
      <c r="K42" s="7">
        <f>+Rentabilitätsplan!K43*(1+VSteins)</f>
        <v>0</v>
      </c>
      <c r="L42" s="7">
        <f>+Rentabilitätsplan!L43*(1+VSteins)</f>
        <v>0</v>
      </c>
      <c r="M42" s="7">
        <f>+Rentabilitätsplan!M43*(1+VSteins)</f>
        <v>0</v>
      </c>
      <c r="N42" s="7">
        <f>+Rentabilitätsplan!N43*(1+VSteins)</f>
        <v>0</v>
      </c>
      <c r="O42" s="7">
        <f>+Rentabilitätsplan!O43*(1+VSteins)</f>
        <v>0</v>
      </c>
      <c r="P42" s="20">
        <f t="shared" si="12"/>
        <v>0</v>
      </c>
      <c r="Q42" s="7">
        <f>+Rentabilitätsplan!Q43*(1+VSt)</f>
        <v>0</v>
      </c>
      <c r="R42" s="7">
        <f>+Rentabilitätsplan!R43*(1+VSt)</f>
        <v>0</v>
      </c>
      <c r="S42" s="7">
        <f>+Rentabilitätsplan!S43*(1+VSt)</f>
        <v>0</v>
      </c>
      <c r="T42" s="7">
        <f>+Rentabilitätsplan!T43*(1+VSt)</f>
        <v>0</v>
      </c>
      <c r="U42" s="7">
        <f>+Rentabilitätsplan!U43*(1+VSt)</f>
        <v>0</v>
      </c>
      <c r="V42" s="7">
        <f>+Rentabilitätsplan!V43*(1+VSt)</f>
        <v>0</v>
      </c>
      <c r="W42" s="7">
        <f>+Rentabilitätsplan!W43*(1+VSt)</f>
        <v>0</v>
      </c>
      <c r="X42" s="7">
        <f>+Rentabilitätsplan!X43*(1+VSt)</f>
        <v>0</v>
      </c>
      <c r="Y42" s="7">
        <f>+Rentabilitätsplan!Y43*(1+VSt)</f>
        <v>0</v>
      </c>
      <c r="Z42" s="7">
        <f>+Rentabilitätsplan!Z43*(1+VSt)</f>
        <v>0</v>
      </c>
      <c r="AA42" s="7">
        <f>+Rentabilitätsplan!AA43*(1+VSt)</f>
        <v>0</v>
      </c>
      <c r="AB42" s="7">
        <f>+Rentabilitätsplan!AB43*(1+VSt)</f>
        <v>0</v>
      </c>
      <c r="AC42" s="20">
        <f t="shared" si="8"/>
        <v>0</v>
      </c>
      <c r="AD42" s="7">
        <f>+Rentabilitätsplan!AD43*(1+VSt)</f>
        <v>0</v>
      </c>
      <c r="AE42" s="7">
        <f>+Rentabilitätsplan!AE43*(1+VSt)</f>
        <v>0</v>
      </c>
      <c r="AF42" s="7">
        <f>+Rentabilitätsplan!AF43*(1+VSt)</f>
        <v>0</v>
      </c>
      <c r="AG42" s="7">
        <f>+Rentabilitätsplan!AG43*(1+VSt)</f>
        <v>0</v>
      </c>
      <c r="AH42" s="7">
        <f>+Rentabilitätsplan!AH43*(1+VSt)</f>
        <v>0</v>
      </c>
      <c r="AI42" s="7">
        <f>+Rentabilitätsplan!AI43*(1+VSt)</f>
        <v>0</v>
      </c>
      <c r="AJ42" s="7">
        <f>+Rentabilitätsplan!AJ43*(1+VSt)</f>
        <v>0</v>
      </c>
      <c r="AK42" s="7">
        <f>+Rentabilitätsplan!AK43*(1+VSt)</f>
        <v>0</v>
      </c>
      <c r="AL42" s="7">
        <f>+Rentabilitätsplan!AL43*(1+VSt)</f>
        <v>0</v>
      </c>
      <c r="AM42" s="7">
        <f>+Rentabilitätsplan!AM43*(1+VSt)</f>
        <v>0</v>
      </c>
      <c r="AN42" s="7">
        <f>+Rentabilitätsplan!AN43*(1+VSt)</f>
        <v>0</v>
      </c>
      <c r="AO42" s="7">
        <f>+Rentabilitätsplan!AO43*(1+VSt)</f>
        <v>0</v>
      </c>
      <c r="AP42" s="20">
        <f t="shared" si="9"/>
        <v>0</v>
      </c>
      <c r="AQ42" s="7">
        <f>+Rentabilitätsplan!AQ43*(1+VSt)</f>
        <v>0</v>
      </c>
      <c r="AR42" s="7">
        <f>+Rentabilitätsplan!AR43*(1+VSt)</f>
        <v>0</v>
      </c>
      <c r="AS42" s="7">
        <f>+Rentabilitätsplan!AS43*(1+VSt)</f>
        <v>0</v>
      </c>
      <c r="AT42" s="7">
        <f>+Rentabilitätsplan!AT43*(1+VSt)</f>
        <v>0</v>
      </c>
      <c r="AU42" s="7">
        <f>+Rentabilitätsplan!AU43*(1+VSt)</f>
        <v>0</v>
      </c>
      <c r="AV42" s="7">
        <f>+Rentabilitätsplan!AV43*(1+VSt)</f>
        <v>0</v>
      </c>
      <c r="AW42" s="7">
        <f>+Rentabilitätsplan!AW43*(1+VSt)</f>
        <v>0</v>
      </c>
      <c r="AX42" s="7">
        <f>+Rentabilitätsplan!AX43*(1+VSt)</f>
        <v>0</v>
      </c>
      <c r="AY42" s="7">
        <f>+Rentabilitätsplan!AY43*(1+VSt)</f>
        <v>0</v>
      </c>
      <c r="AZ42" s="7">
        <f>+Rentabilitätsplan!AZ43*(1+VSt)</f>
        <v>0</v>
      </c>
      <c r="BA42" s="7">
        <f>+Rentabilitätsplan!BA43*(1+VSt)</f>
        <v>0</v>
      </c>
      <c r="BB42" s="7">
        <f>+Rentabilitätsplan!BB43*(1+VSt)</f>
        <v>0</v>
      </c>
      <c r="BC42" s="20">
        <f t="shared" si="10"/>
        <v>0</v>
      </c>
    </row>
    <row r="43" spans="1:55" x14ac:dyDescent="0.25">
      <c r="A43" s="5"/>
      <c r="C43" s="5" t="str">
        <f>+Rentabilitätsplan!C44</f>
        <v>Rechtsberatung</v>
      </c>
      <c r="D43" s="7">
        <f>+Rentabilitätsplan!D44*(1+VSteins)</f>
        <v>0</v>
      </c>
      <c r="E43" s="7">
        <f>+Rentabilitätsplan!E44*(1+VSteins)</f>
        <v>0</v>
      </c>
      <c r="F43" s="7">
        <f>+Rentabilitätsplan!F44*(1+VSteins)</f>
        <v>0</v>
      </c>
      <c r="G43" s="7">
        <f>+Rentabilitätsplan!G44*(1+VSteins)</f>
        <v>0</v>
      </c>
      <c r="H43" s="7">
        <f>+Rentabilitätsplan!H44*(1+VSteins)</f>
        <v>0</v>
      </c>
      <c r="I43" s="7">
        <f>+Rentabilitätsplan!I44*(1+VSteins)</f>
        <v>0</v>
      </c>
      <c r="J43" s="7">
        <f>+Rentabilitätsplan!J44*(1+VSteins)</f>
        <v>0</v>
      </c>
      <c r="K43" s="7">
        <f>+Rentabilitätsplan!K44*(1+VSteins)</f>
        <v>0</v>
      </c>
      <c r="L43" s="7">
        <f>+Rentabilitätsplan!L44*(1+VSteins)</f>
        <v>0</v>
      </c>
      <c r="M43" s="7">
        <f>+Rentabilitätsplan!M44*(1+VSteins)</f>
        <v>0</v>
      </c>
      <c r="N43" s="7">
        <f>+Rentabilitätsplan!N44*(1+VSteins)</f>
        <v>0</v>
      </c>
      <c r="O43" s="7">
        <f>+Rentabilitätsplan!O44*(1+VSteins)</f>
        <v>0</v>
      </c>
      <c r="P43" s="20">
        <f t="shared" si="12"/>
        <v>0</v>
      </c>
      <c r="Q43" s="7">
        <f>+Rentabilitätsplan!Q44*(1+VSt)</f>
        <v>0</v>
      </c>
      <c r="R43" s="7">
        <f>+Rentabilitätsplan!R44*(1+VSt)</f>
        <v>0</v>
      </c>
      <c r="S43" s="7">
        <f>+Rentabilitätsplan!S44*(1+VSt)</f>
        <v>0</v>
      </c>
      <c r="T43" s="7">
        <f>+Rentabilitätsplan!T44*(1+VSt)</f>
        <v>0</v>
      </c>
      <c r="U43" s="7">
        <f>+Rentabilitätsplan!U44*(1+VSt)</f>
        <v>0</v>
      </c>
      <c r="V43" s="7">
        <f>+Rentabilitätsplan!V44*(1+VSt)</f>
        <v>0</v>
      </c>
      <c r="W43" s="7">
        <f>+Rentabilitätsplan!W44*(1+VSt)</f>
        <v>0</v>
      </c>
      <c r="X43" s="7">
        <f>+Rentabilitätsplan!X44*(1+VSt)</f>
        <v>0</v>
      </c>
      <c r="Y43" s="7">
        <f>+Rentabilitätsplan!Y44*(1+VSt)</f>
        <v>0</v>
      </c>
      <c r="Z43" s="7">
        <f>+Rentabilitätsplan!Z44*(1+VSt)</f>
        <v>0</v>
      </c>
      <c r="AA43" s="7">
        <f>+Rentabilitätsplan!AA44*(1+VSt)</f>
        <v>0</v>
      </c>
      <c r="AB43" s="7">
        <f>+Rentabilitätsplan!AB44*(1+VSt)</f>
        <v>0</v>
      </c>
      <c r="AC43" s="20">
        <f t="shared" si="8"/>
        <v>0</v>
      </c>
      <c r="AD43" s="7">
        <f>+Rentabilitätsplan!AD44*(1+VSt)</f>
        <v>0</v>
      </c>
      <c r="AE43" s="7">
        <f>+Rentabilitätsplan!AE44*(1+VSt)</f>
        <v>0</v>
      </c>
      <c r="AF43" s="7">
        <f>+Rentabilitätsplan!AF44*(1+VSt)</f>
        <v>0</v>
      </c>
      <c r="AG43" s="7">
        <f>+Rentabilitätsplan!AG44*(1+VSt)</f>
        <v>0</v>
      </c>
      <c r="AH43" s="7">
        <f>+Rentabilitätsplan!AH44*(1+VSt)</f>
        <v>0</v>
      </c>
      <c r="AI43" s="7">
        <f>+Rentabilitätsplan!AI44*(1+VSt)</f>
        <v>0</v>
      </c>
      <c r="AJ43" s="7">
        <f>+Rentabilitätsplan!AJ44*(1+VSt)</f>
        <v>0</v>
      </c>
      <c r="AK43" s="7">
        <f>+Rentabilitätsplan!AK44*(1+VSt)</f>
        <v>0</v>
      </c>
      <c r="AL43" s="7">
        <f>+Rentabilitätsplan!AL44*(1+VSt)</f>
        <v>0</v>
      </c>
      <c r="AM43" s="7">
        <f>+Rentabilitätsplan!AM44*(1+VSt)</f>
        <v>0</v>
      </c>
      <c r="AN43" s="7">
        <f>+Rentabilitätsplan!AN44*(1+VSt)</f>
        <v>0</v>
      </c>
      <c r="AO43" s="7">
        <f>+Rentabilitätsplan!AO44*(1+VSt)</f>
        <v>0</v>
      </c>
      <c r="AP43" s="20">
        <f t="shared" si="9"/>
        <v>0</v>
      </c>
      <c r="AQ43" s="7">
        <f>+Rentabilitätsplan!AQ44*(1+VSt)</f>
        <v>0</v>
      </c>
      <c r="AR43" s="7">
        <f>+Rentabilitätsplan!AR44*(1+VSt)</f>
        <v>0</v>
      </c>
      <c r="AS43" s="7">
        <f>+Rentabilitätsplan!AS44*(1+VSt)</f>
        <v>0</v>
      </c>
      <c r="AT43" s="7">
        <f>+Rentabilitätsplan!AT44*(1+VSt)</f>
        <v>0</v>
      </c>
      <c r="AU43" s="7">
        <f>+Rentabilitätsplan!AU44*(1+VSt)</f>
        <v>0</v>
      </c>
      <c r="AV43" s="7">
        <f>+Rentabilitätsplan!AV44*(1+VSt)</f>
        <v>0</v>
      </c>
      <c r="AW43" s="7">
        <f>+Rentabilitätsplan!AW44*(1+VSt)</f>
        <v>0</v>
      </c>
      <c r="AX43" s="7">
        <f>+Rentabilitätsplan!AX44*(1+VSt)</f>
        <v>0</v>
      </c>
      <c r="AY43" s="7">
        <f>+Rentabilitätsplan!AY44*(1+VSt)</f>
        <v>0</v>
      </c>
      <c r="AZ43" s="7">
        <f>+Rentabilitätsplan!AZ44*(1+VSt)</f>
        <v>0</v>
      </c>
      <c r="BA43" s="7">
        <f>+Rentabilitätsplan!BA44*(1+VSt)</f>
        <v>0</v>
      </c>
      <c r="BB43" s="7">
        <f>+Rentabilitätsplan!BB44*(1+VSt)</f>
        <v>0</v>
      </c>
      <c r="BC43" s="20">
        <f t="shared" si="10"/>
        <v>0</v>
      </c>
    </row>
    <row r="44" spans="1:55" x14ac:dyDescent="0.25">
      <c r="A44" s="5"/>
      <c r="B44" s="5" t="str">
        <f>+Rentabilitätsplan!B45</f>
        <v>Kosten des Geldverkehrs</v>
      </c>
      <c r="D44" s="7">
        <f>+Rentabilitätsplan!D45</f>
        <v>0</v>
      </c>
      <c r="E44" s="7">
        <f>+Rentabilitätsplan!E45</f>
        <v>0</v>
      </c>
      <c r="F44" s="7">
        <f>+Rentabilitätsplan!F45</f>
        <v>0</v>
      </c>
      <c r="G44" s="7">
        <f>+Rentabilitätsplan!G45</f>
        <v>0</v>
      </c>
      <c r="H44" s="7">
        <f>+Rentabilitätsplan!H45</f>
        <v>0</v>
      </c>
      <c r="I44" s="7">
        <f>+Rentabilitätsplan!I45</f>
        <v>0</v>
      </c>
      <c r="J44" s="7">
        <f>+Rentabilitätsplan!J45</f>
        <v>0</v>
      </c>
      <c r="K44" s="7">
        <f>+Rentabilitätsplan!K45</f>
        <v>0</v>
      </c>
      <c r="L44" s="7">
        <f>+Rentabilitätsplan!L45</f>
        <v>0</v>
      </c>
      <c r="M44" s="7">
        <f>+Rentabilitätsplan!M45</f>
        <v>0</v>
      </c>
      <c r="N44" s="7">
        <f>+Rentabilitätsplan!N45</f>
        <v>0</v>
      </c>
      <c r="O44" s="7">
        <f>+Rentabilitätsplan!O45</f>
        <v>0</v>
      </c>
      <c r="P44" s="20">
        <f>SUM(D44:O44)</f>
        <v>0</v>
      </c>
      <c r="Q44" s="7">
        <f>+Rentabilitätsplan!Q45</f>
        <v>0</v>
      </c>
      <c r="R44" s="7">
        <f>+Rentabilitätsplan!R45</f>
        <v>0</v>
      </c>
      <c r="S44" s="7">
        <f>+Rentabilitätsplan!S45</f>
        <v>0</v>
      </c>
      <c r="T44" s="7">
        <f>+Rentabilitätsplan!T45</f>
        <v>0</v>
      </c>
      <c r="U44" s="7">
        <f>+Rentabilitätsplan!U45</f>
        <v>0</v>
      </c>
      <c r="V44" s="7">
        <f>+Rentabilitätsplan!V45</f>
        <v>0</v>
      </c>
      <c r="W44" s="7">
        <f>+Rentabilitätsplan!W45</f>
        <v>0</v>
      </c>
      <c r="X44" s="7">
        <f>+Rentabilitätsplan!X45</f>
        <v>0</v>
      </c>
      <c r="Y44" s="7">
        <f>+Rentabilitätsplan!Y45</f>
        <v>0</v>
      </c>
      <c r="Z44" s="7">
        <f>+Rentabilitätsplan!Z45</f>
        <v>0</v>
      </c>
      <c r="AA44" s="7">
        <f>+Rentabilitätsplan!AA45</f>
        <v>0</v>
      </c>
      <c r="AB44" s="7">
        <f>+Rentabilitätsplan!AB45</f>
        <v>0</v>
      </c>
      <c r="AC44" s="20">
        <f t="shared" si="8"/>
        <v>0</v>
      </c>
      <c r="AD44" s="7">
        <f>+Rentabilitätsplan!AD45</f>
        <v>0</v>
      </c>
      <c r="AE44" s="7">
        <f>+Rentabilitätsplan!AE45</f>
        <v>0</v>
      </c>
      <c r="AF44" s="7">
        <f>+Rentabilitätsplan!AF45</f>
        <v>0</v>
      </c>
      <c r="AG44" s="7">
        <f>+Rentabilitätsplan!AG45</f>
        <v>0</v>
      </c>
      <c r="AH44" s="7">
        <f>+Rentabilitätsplan!AH45</f>
        <v>0</v>
      </c>
      <c r="AI44" s="7">
        <f>+Rentabilitätsplan!AI45</f>
        <v>0</v>
      </c>
      <c r="AJ44" s="7">
        <f>+Rentabilitätsplan!AJ45</f>
        <v>0</v>
      </c>
      <c r="AK44" s="7">
        <f>+Rentabilitätsplan!AK45</f>
        <v>0</v>
      </c>
      <c r="AL44" s="7">
        <f>+Rentabilitätsplan!AL45</f>
        <v>0</v>
      </c>
      <c r="AM44" s="7">
        <f>+Rentabilitätsplan!AM45</f>
        <v>0</v>
      </c>
      <c r="AN44" s="7">
        <f>+Rentabilitätsplan!AN45</f>
        <v>0</v>
      </c>
      <c r="AO44" s="7">
        <f>+Rentabilitätsplan!AO45</f>
        <v>0</v>
      </c>
      <c r="AP44" s="20">
        <f t="shared" si="9"/>
        <v>0</v>
      </c>
      <c r="AQ44" s="7">
        <f>+Rentabilitätsplan!AQ45</f>
        <v>0</v>
      </c>
      <c r="AR44" s="7">
        <f>+Rentabilitätsplan!AR45</f>
        <v>0</v>
      </c>
      <c r="AS44" s="7">
        <f>+Rentabilitätsplan!AS45</f>
        <v>0</v>
      </c>
      <c r="AT44" s="7">
        <f>+Rentabilitätsplan!AT45</f>
        <v>0</v>
      </c>
      <c r="AU44" s="7">
        <f>+Rentabilitätsplan!AU45</f>
        <v>0</v>
      </c>
      <c r="AV44" s="7">
        <f>+Rentabilitätsplan!AV45</f>
        <v>0</v>
      </c>
      <c r="AW44" s="7">
        <f>+Rentabilitätsplan!AW45</f>
        <v>0</v>
      </c>
      <c r="AX44" s="7">
        <f>+Rentabilitätsplan!AX45</f>
        <v>0</v>
      </c>
      <c r="AY44" s="7">
        <f>+Rentabilitätsplan!AY45</f>
        <v>0</v>
      </c>
      <c r="AZ44" s="7">
        <f>+Rentabilitätsplan!AZ45</f>
        <v>0</v>
      </c>
      <c r="BA44" s="7">
        <f>+Rentabilitätsplan!BA45</f>
        <v>0</v>
      </c>
      <c r="BB44" s="7">
        <f>+Rentabilitätsplan!BB45</f>
        <v>0</v>
      </c>
      <c r="BC44" s="20">
        <f t="shared" si="10"/>
        <v>0</v>
      </c>
    </row>
    <row r="45" spans="1:55" x14ac:dyDescent="0.25">
      <c r="A45" s="5"/>
      <c r="B45" s="5" t="str">
        <f>+Rentabilitätsplan!B46</f>
        <v>Andere betriebliche Aufwendungen</v>
      </c>
      <c r="D45" s="7">
        <f>+Rentabilitätsplan!D46*(1+VSteins)</f>
        <v>0</v>
      </c>
      <c r="E45" s="7">
        <f>+Rentabilitätsplan!E46*(1+VSteins)</f>
        <v>0</v>
      </c>
      <c r="F45" s="7">
        <f>+Rentabilitätsplan!F46*(1+VSteins)</f>
        <v>0</v>
      </c>
      <c r="G45" s="7">
        <f>+Rentabilitätsplan!G46*(1+VSteins)</f>
        <v>0</v>
      </c>
      <c r="H45" s="7">
        <f>+Rentabilitätsplan!H46*(1+VSteins)</f>
        <v>0</v>
      </c>
      <c r="I45" s="7">
        <f>+Rentabilitätsplan!I46*(1+VSteins)</f>
        <v>0</v>
      </c>
      <c r="J45" s="7">
        <f>+Rentabilitätsplan!J46*(1+VSteins)</f>
        <v>0</v>
      </c>
      <c r="K45" s="7">
        <f>+Rentabilitätsplan!K46*(1+VSteins)</f>
        <v>0</v>
      </c>
      <c r="L45" s="7">
        <f>+Rentabilitätsplan!L46*(1+VSteins)</f>
        <v>0</v>
      </c>
      <c r="M45" s="7">
        <f>+Rentabilitätsplan!M46*(1+VSteins)</f>
        <v>0</v>
      </c>
      <c r="N45" s="7">
        <f>+Rentabilitätsplan!N46*(1+VSteins)</f>
        <v>0</v>
      </c>
      <c r="O45" s="7">
        <f>+Rentabilitätsplan!O46*(1+VSteins)</f>
        <v>0</v>
      </c>
      <c r="P45" s="20">
        <f>SUM(D45:O45)</f>
        <v>0</v>
      </c>
      <c r="Q45" s="7">
        <f>+Rentabilitätsplan!Q46*(1+VSt)</f>
        <v>0</v>
      </c>
      <c r="R45" s="7">
        <f>+Rentabilitätsplan!R46*(1+VSt)</f>
        <v>0</v>
      </c>
      <c r="S45" s="7">
        <f>+Rentabilitätsplan!S46*(1+VSt)</f>
        <v>0</v>
      </c>
      <c r="T45" s="7">
        <f>+Rentabilitätsplan!T46*(1+VSt)</f>
        <v>0</v>
      </c>
      <c r="U45" s="7">
        <f>+Rentabilitätsplan!U46*(1+VSt)</f>
        <v>0</v>
      </c>
      <c r="V45" s="7">
        <f>+Rentabilitätsplan!V46*(1+VSt)</f>
        <v>0</v>
      </c>
      <c r="W45" s="7">
        <f>+Rentabilitätsplan!W46*(1+VSt)</f>
        <v>0</v>
      </c>
      <c r="X45" s="7">
        <f>+Rentabilitätsplan!X46*(1+VSt)</f>
        <v>0</v>
      </c>
      <c r="Y45" s="7">
        <f>+Rentabilitätsplan!Y46*(1+VSt)</f>
        <v>0</v>
      </c>
      <c r="Z45" s="7">
        <f>+Rentabilitätsplan!Z46*(1+VSt)</f>
        <v>0</v>
      </c>
      <c r="AA45" s="7">
        <f>+Rentabilitätsplan!AA46*(1+VSt)</f>
        <v>0</v>
      </c>
      <c r="AB45" s="7">
        <f>+Rentabilitätsplan!AB46*(1+VSt)</f>
        <v>0</v>
      </c>
      <c r="AC45" s="20">
        <f>SUM(Q45:AB45)</f>
        <v>0</v>
      </c>
      <c r="AD45" s="7">
        <f>+Rentabilitätsplan!AD46*(1+VSt)</f>
        <v>0</v>
      </c>
      <c r="AE45" s="7">
        <f>+Rentabilitätsplan!AE46*(1+VSt)</f>
        <v>0</v>
      </c>
      <c r="AF45" s="7">
        <f>+Rentabilitätsplan!AF46*(1+VSt)</f>
        <v>0</v>
      </c>
      <c r="AG45" s="7">
        <f>+Rentabilitätsplan!AG46*(1+VSt)</f>
        <v>0</v>
      </c>
      <c r="AH45" s="7">
        <f>+Rentabilitätsplan!AH46*(1+VSt)</f>
        <v>0</v>
      </c>
      <c r="AI45" s="7">
        <f>+Rentabilitätsplan!AI46*(1+VSt)</f>
        <v>0</v>
      </c>
      <c r="AJ45" s="7">
        <f>+Rentabilitätsplan!AJ46*(1+VSt)</f>
        <v>0</v>
      </c>
      <c r="AK45" s="7">
        <f>+Rentabilitätsplan!AK46*(1+VSt)</f>
        <v>0</v>
      </c>
      <c r="AL45" s="7">
        <f>+Rentabilitätsplan!AL46*(1+VSt)</f>
        <v>0</v>
      </c>
      <c r="AM45" s="7">
        <f>+Rentabilitätsplan!AM46*(1+VSt)</f>
        <v>0</v>
      </c>
      <c r="AN45" s="7">
        <f>+Rentabilitätsplan!AN46*(1+VSt)</f>
        <v>0</v>
      </c>
      <c r="AO45" s="7">
        <f>+Rentabilitätsplan!AO46*(1+VSt)</f>
        <v>0</v>
      </c>
      <c r="AP45" s="20">
        <f>SUM(AD45:AO45)</f>
        <v>0</v>
      </c>
      <c r="AQ45" s="7">
        <f>+Rentabilitätsplan!AQ46*(1+VSt)</f>
        <v>0</v>
      </c>
      <c r="AR45" s="7">
        <f>+Rentabilitätsplan!AR46*(1+VSt)</f>
        <v>0</v>
      </c>
      <c r="AS45" s="7">
        <f>+Rentabilitätsplan!AS46*(1+VSt)</f>
        <v>0</v>
      </c>
      <c r="AT45" s="7">
        <f>+Rentabilitätsplan!AT46*(1+VSt)</f>
        <v>0</v>
      </c>
      <c r="AU45" s="7">
        <f>+Rentabilitätsplan!AU46*(1+VSt)</f>
        <v>0</v>
      </c>
      <c r="AV45" s="7">
        <f>+Rentabilitätsplan!AV46*(1+VSt)</f>
        <v>0</v>
      </c>
      <c r="AW45" s="7">
        <f>+Rentabilitätsplan!AW46*(1+VSt)</f>
        <v>0</v>
      </c>
      <c r="AX45" s="7">
        <f>+Rentabilitätsplan!AX46*(1+VSt)</f>
        <v>0</v>
      </c>
      <c r="AY45" s="7">
        <f>+Rentabilitätsplan!AY46*(1+VSt)</f>
        <v>0</v>
      </c>
      <c r="AZ45" s="7">
        <f>+Rentabilitätsplan!AZ46*(1+VSt)</f>
        <v>0</v>
      </c>
      <c r="BA45" s="7">
        <f>+Rentabilitätsplan!BA46*(1+VSt)</f>
        <v>0</v>
      </c>
      <c r="BB45" s="7">
        <f>+Rentabilitätsplan!BB46*(1+VSt)</f>
        <v>0</v>
      </c>
      <c r="BC45" s="20">
        <f>SUM(AQ45:BB45)</f>
        <v>0</v>
      </c>
    </row>
    <row r="46" spans="1:55" x14ac:dyDescent="0.25">
      <c r="A46" s="5"/>
      <c r="B46" s="243" t="str">
        <f>+Rentabilitätsplan!B47</f>
        <v>In diesen 6 Feldern können Sie selbst Posten hinzufügen.</v>
      </c>
      <c r="C46" s="243"/>
      <c r="D46" s="7">
        <f>+Rentabilitätsplan!D47*(1+VSteins)</f>
        <v>0</v>
      </c>
      <c r="E46" s="7">
        <f>+Rentabilitätsplan!E47*(1+VSteins)</f>
        <v>0</v>
      </c>
      <c r="F46" s="7">
        <f>+Rentabilitätsplan!F47*(1+VSteins)</f>
        <v>0</v>
      </c>
      <c r="G46" s="7">
        <f>+Rentabilitätsplan!G47*(1+VSteins)</f>
        <v>0</v>
      </c>
      <c r="H46" s="7">
        <f>+Rentabilitätsplan!H47*(1+VSteins)</f>
        <v>0</v>
      </c>
      <c r="I46" s="7">
        <f>+Rentabilitätsplan!I47*(1+VSteins)</f>
        <v>0</v>
      </c>
      <c r="J46" s="7">
        <f>+Rentabilitätsplan!J47*(1+VSteins)</f>
        <v>0</v>
      </c>
      <c r="K46" s="7">
        <f>+Rentabilitätsplan!K47*(1+VSteins)</f>
        <v>0</v>
      </c>
      <c r="L46" s="7">
        <f>+Rentabilitätsplan!L47*(1+VSteins)</f>
        <v>0</v>
      </c>
      <c r="M46" s="7">
        <f>+Rentabilitätsplan!M47*(1+VSteins)</f>
        <v>0</v>
      </c>
      <c r="N46" s="7">
        <f>+Rentabilitätsplan!N47*(1+VSteins)</f>
        <v>0</v>
      </c>
      <c r="O46" s="7">
        <f>+Rentabilitätsplan!O47*(1+VSteins)</f>
        <v>0</v>
      </c>
      <c r="P46" s="20">
        <f t="shared" ref="P46:P51" si="13">SUM(D46:O46)</f>
        <v>0</v>
      </c>
      <c r="Q46" s="7">
        <f>+Rentabilitätsplan!Q47*(1+VSt)</f>
        <v>0</v>
      </c>
      <c r="R46" s="7">
        <f>+Rentabilitätsplan!R47*(1+VSt)</f>
        <v>0</v>
      </c>
      <c r="S46" s="7">
        <f>+Rentabilitätsplan!S47*(1+VSt)</f>
        <v>0</v>
      </c>
      <c r="T46" s="7">
        <f>+Rentabilitätsplan!T47*(1+VSt)</f>
        <v>0</v>
      </c>
      <c r="U46" s="7">
        <f>+Rentabilitätsplan!U47*(1+VSt)</f>
        <v>0</v>
      </c>
      <c r="V46" s="7">
        <f>+Rentabilitätsplan!V47*(1+VSt)</f>
        <v>0</v>
      </c>
      <c r="W46" s="7">
        <f>+Rentabilitätsplan!W47*(1+VSt)</f>
        <v>0</v>
      </c>
      <c r="X46" s="7">
        <f>+Rentabilitätsplan!X47*(1+VSt)</f>
        <v>0</v>
      </c>
      <c r="Y46" s="7">
        <f>+Rentabilitätsplan!Y47*(1+VSt)</f>
        <v>0</v>
      </c>
      <c r="Z46" s="7">
        <f>+Rentabilitätsplan!Z47*(1+VSt)</f>
        <v>0</v>
      </c>
      <c r="AA46" s="7">
        <f>+Rentabilitätsplan!AA47*(1+VSt)</f>
        <v>0</v>
      </c>
      <c r="AB46" s="7">
        <f>+Rentabilitätsplan!AB47*(1+VSt)</f>
        <v>0</v>
      </c>
      <c r="AC46" s="20">
        <f t="shared" ref="AC46:AC51" si="14">SUM(Q46:AB46)</f>
        <v>0</v>
      </c>
      <c r="AD46" s="7">
        <f>+Rentabilitätsplan!AD47*(1+VSt)</f>
        <v>0</v>
      </c>
      <c r="AE46" s="7">
        <f>+Rentabilitätsplan!AE47*(1+VSt)</f>
        <v>0</v>
      </c>
      <c r="AF46" s="7">
        <f>+Rentabilitätsplan!AF47*(1+VSt)</f>
        <v>0</v>
      </c>
      <c r="AG46" s="7">
        <f>+Rentabilitätsplan!AG47*(1+VSt)</f>
        <v>0</v>
      </c>
      <c r="AH46" s="7">
        <f>+Rentabilitätsplan!AH47*(1+VSt)</f>
        <v>0</v>
      </c>
      <c r="AI46" s="7">
        <f>+Rentabilitätsplan!AI47*(1+VSt)</f>
        <v>0</v>
      </c>
      <c r="AJ46" s="7">
        <f>+Rentabilitätsplan!AJ47*(1+VSt)</f>
        <v>0</v>
      </c>
      <c r="AK46" s="7">
        <f>+Rentabilitätsplan!AK47*(1+VSt)</f>
        <v>0</v>
      </c>
      <c r="AL46" s="7">
        <f>+Rentabilitätsplan!AL47*(1+VSt)</f>
        <v>0</v>
      </c>
      <c r="AM46" s="7">
        <f>+Rentabilitätsplan!AM47*(1+VSt)</f>
        <v>0</v>
      </c>
      <c r="AN46" s="7">
        <f>+Rentabilitätsplan!AN47*(1+VSt)</f>
        <v>0</v>
      </c>
      <c r="AO46" s="7">
        <f>+Rentabilitätsplan!AO47*(1+VSt)</f>
        <v>0</v>
      </c>
      <c r="AP46" s="20">
        <f t="shared" ref="AP46:AP51" si="15">SUM(AD46:AO46)</f>
        <v>0</v>
      </c>
      <c r="AQ46" s="7">
        <f>+Rentabilitätsplan!AQ47*(1+VSt)</f>
        <v>0</v>
      </c>
      <c r="AR46" s="7">
        <f>+Rentabilitätsplan!AR47*(1+VSt)</f>
        <v>0</v>
      </c>
      <c r="AS46" s="7">
        <f>+Rentabilitätsplan!AS47*(1+VSt)</f>
        <v>0</v>
      </c>
      <c r="AT46" s="7">
        <f>+Rentabilitätsplan!AT47*(1+VSt)</f>
        <v>0</v>
      </c>
      <c r="AU46" s="7">
        <f>+Rentabilitätsplan!AU47*(1+VSt)</f>
        <v>0</v>
      </c>
      <c r="AV46" s="7">
        <f>+Rentabilitätsplan!AV47*(1+VSt)</f>
        <v>0</v>
      </c>
      <c r="AW46" s="7">
        <f>+Rentabilitätsplan!AW47*(1+VSt)</f>
        <v>0</v>
      </c>
      <c r="AX46" s="7">
        <f>+Rentabilitätsplan!AX47*(1+VSt)</f>
        <v>0</v>
      </c>
      <c r="AY46" s="7">
        <f>+Rentabilitätsplan!AY47*(1+VSt)</f>
        <v>0</v>
      </c>
      <c r="AZ46" s="7">
        <f>+Rentabilitätsplan!AZ47*(1+VSt)</f>
        <v>0</v>
      </c>
      <c r="BA46" s="7">
        <f>+Rentabilitätsplan!BA47*(1+VSt)</f>
        <v>0</v>
      </c>
      <c r="BB46" s="7">
        <f>+Rentabilitätsplan!BB47*(1+VSt)</f>
        <v>0</v>
      </c>
      <c r="BC46" s="20">
        <f t="shared" ref="BC46:BC51" si="16">SUM(AQ46:BB46)</f>
        <v>0</v>
      </c>
    </row>
    <row r="47" spans="1:55" x14ac:dyDescent="0.25">
      <c r="A47" s="5"/>
      <c r="B47" s="243" t="str">
        <f>+Rentabilitätsplan!B48</f>
        <v>-</v>
      </c>
      <c r="C47" s="243"/>
      <c r="D47" s="7">
        <f>+Rentabilitätsplan!D48*(1+VSteins)</f>
        <v>0</v>
      </c>
      <c r="E47" s="7">
        <f>+Rentabilitätsplan!E48*(1+VSteins)</f>
        <v>0</v>
      </c>
      <c r="F47" s="7">
        <f>+Rentabilitätsplan!F48*(1+VSteins)</f>
        <v>0</v>
      </c>
      <c r="G47" s="7">
        <f>+Rentabilitätsplan!G48*(1+VSteins)</f>
        <v>0</v>
      </c>
      <c r="H47" s="7">
        <f>+Rentabilitätsplan!H48*(1+VSteins)</f>
        <v>0</v>
      </c>
      <c r="I47" s="7">
        <f>+Rentabilitätsplan!I48*(1+VSteins)</f>
        <v>0</v>
      </c>
      <c r="J47" s="7">
        <f>+Rentabilitätsplan!J48*(1+VSteins)</f>
        <v>0</v>
      </c>
      <c r="K47" s="7">
        <f>+Rentabilitätsplan!K48*(1+VSteins)</f>
        <v>0</v>
      </c>
      <c r="L47" s="7">
        <f>+Rentabilitätsplan!L48*(1+VSteins)</f>
        <v>0</v>
      </c>
      <c r="M47" s="7">
        <f>+Rentabilitätsplan!M48*(1+VSteins)</f>
        <v>0</v>
      </c>
      <c r="N47" s="7">
        <f>+Rentabilitätsplan!N48*(1+VSteins)</f>
        <v>0</v>
      </c>
      <c r="O47" s="7">
        <f>+Rentabilitätsplan!O48*(1+VSteins)</f>
        <v>0</v>
      </c>
      <c r="P47" s="20">
        <f t="shared" si="13"/>
        <v>0</v>
      </c>
      <c r="Q47" s="7">
        <f>+Rentabilitätsplan!Q48*(1+VSt)</f>
        <v>0</v>
      </c>
      <c r="R47" s="7">
        <f>+Rentabilitätsplan!R48*(1+VSt)</f>
        <v>0</v>
      </c>
      <c r="S47" s="7">
        <f>+Rentabilitätsplan!S48*(1+VSt)</f>
        <v>0</v>
      </c>
      <c r="T47" s="7">
        <f>+Rentabilitätsplan!T48*(1+VSt)</f>
        <v>0</v>
      </c>
      <c r="U47" s="7">
        <f>+Rentabilitätsplan!U48*(1+VSt)</f>
        <v>0</v>
      </c>
      <c r="V47" s="7">
        <f>+Rentabilitätsplan!V48*(1+VSt)</f>
        <v>0</v>
      </c>
      <c r="W47" s="7">
        <f>+Rentabilitätsplan!W48*(1+VSt)</f>
        <v>0</v>
      </c>
      <c r="X47" s="7">
        <f>+Rentabilitätsplan!X48*(1+VSt)</f>
        <v>0</v>
      </c>
      <c r="Y47" s="7">
        <f>+Rentabilitätsplan!Y48*(1+VSt)</f>
        <v>0</v>
      </c>
      <c r="Z47" s="7">
        <f>+Rentabilitätsplan!Z48*(1+VSt)</f>
        <v>0</v>
      </c>
      <c r="AA47" s="7">
        <f>+Rentabilitätsplan!AA48*(1+VSt)</f>
        <v>0</v>
      </c>
      <c r="AB47" s="7">
        <f>+Rentabilitätsplan!AB48*(1+VSt)</f>
        <v>0</v>
      </c>
      <c r="AC47" s="20">
        <f t="shared" si="14"/>
        <v>0</v>
      </c>
      <c r="AD47" s="7">
        <f>+Rentabilitätsplan!AD48*(1+VSt)</f>
        <v>0</v>
      </c>
      <c r="AE47" s="7">
        <f>+Rentabilitätsplan!AE48*(1+VSt)</f>
        <v>0</v>
      </c>
      <c r="AF47" s="7">
        <f>+Rentabilitätsplan!AF48*(1+VSt)</f>
        <v>0</v>
      </c>
      <c r="AG47" s="7">
        <f>+Rentabilitätsplan!AG48*(1+VSt)</f>
        <v>0</v>
      </c>
      <c r="AH47" s="7">
        <f>+Rentabilitätsplan!AH48*(1+VSt)</f>
        <v>0</v>
      </c>
      <c r="AI47" s="7">
        <f>+Rentabilitätsplan!AI48*(1+VSt)</f>
        <v>0</v>
      </c>
      <c r="AJ47" s="7">
        <f>+Rentabilitätsplan!AJ48*(1+VSt)</f>
        <v>0</v>
      </c>
      <c r="AK47" s="7">
        <f>+Rentabilitätsplan!AK48*(1+VSt)</f>
        <v>0</v>
      </c>
      <c r="AL47" s="7">
        <f>+Rentabilitätsplan!AL48*(1+VSt)</f>
        <v>0</v>
      </c>
      <c r="AM47" s="7">
        <f>+Rentabilitätsplan!AM48*(1+VSt)</f>
        <v>0</v>
      </c>
      <c r="AN47" s="7">
        <f>+Rentabilitätsplan!AN48*(1+VSt)</f>
        <v>0</v>
      </c>
      <c r="AO47" s="7">
        <f>+Rentabilitätsplan!AO48*(1+VSt)</f>
        <v>0</v>
      </c>
      <c r="AP47" s="20">
        <f t="shared" si="15"/>
        <v>0</v>
      </c>
      <c r="AQ47" s="7">
        <f>+Rentabilitätsplan!AQ48*(1+VSt)</f>
        <v>0</v>
      </c>
      <c r="AR47" s="7">
        <f>+Rentabilitätsplan!AR48*(1+VSt)</f>
        <v>0</v>
      </c>
      <c r="AS47" s="7">
        <f>+Rentabilitätsplan!AS48*(1+VSt)</f>
        <v>0</v>
      </c>
      <c r="AT47" s="7">
        <f>+Rentabilitätsplan!AT48*(1+VSt)</f>
        <v>0</v>
      </c>
      <c r="AU47" s="7">
        <f>+Rentabilitätsplan!AU48*(1+VSt)</f>
        <v>0</v>
      </c>
      <c r="AV47" s="7">
        <f>+Rentabilitätsplan!AV48*(1+VSt)</f>
        <v>0</v>
      </c>
      <c r="AW47" s="7">
        <f>+Rentabilitätsplan!AW48*(1+VSt)</f>
        <v>0</v>
      </c>
      <c r="AX47" s="7">
        <f>+Rentabilitätsplan!AX48*(1+VSt)</f>
        <v>0</v>
      </c>
      <c r="AY47" s="7">
        <f>+Rentabilitätsplan!AY48*(1+VSt)</f>
        <v>0</v>
      </c>
      <c r="AZ47" s="7">
        <f>+Rentabilitätsplan!AZ48*(1+VSt)</f>
        <v>0</v>
      </c>
      <c r="BA47" s="7">
        <f>+Rentabilitätsplan!BA48*(1+VSt)</f>
        <v>0</v>
      </c>
      <c r="BB47" s="7">
        <f>+Rentabilitätsplan!BB48*(1+VSt)</f>
        <v>0</v>
      </c>
      <c r="BC47" s="20">
        <f t="shared" si="16"/>
        <v>0</v>
      </c>
    </row>
    <row r="48" spans="1:55" x14ac:dyDescent="0.25">
      <c r="A48" s="5"/>
      <c r="B48" s="243" t="str">
        <f>+Rentabilitätsplan!B49</f>
        <v>-</v>
      </c>
      <c r="C48" s="243"/>
      <c r="D48" s="7">
        <f>+Rentabilitätsplan!D49*(1+VSteins)</f>
        <v>0</v>
      </c>
      <c r="E48" s="7">
        <f>+Rentabilitätsplan!E49*(1+VSteins)</f>
        <v>0</v>
      </c>
      <c r="F48" s="7">
        <f>+Rentabilitätsplan!F49*(1+VSteins)</f>
        <v>0</v>
      </c>
      <c r="G48" s="7">
        <f>+Rentabilitätsplan!G49*(1+VSteins)</f>
        <v>0</v>
      </c>
      <c r="H48" s="7">
        <f>+Rentabilitätsplan!H49*(1+VSteins)</f>
        <v>0</v>
      </c>
      <c r="I48" s="7">
        <f>+Rentabilitätsplan!I49*(1+VSteins)</f>
        <v>0</v>
      </c>
      <c r="J48" s="7">
        <f>+Rentabilitätsplan!J49*(1+VSteins)</f>
        <v>0</v>
      </c>
      <c r="K48" s="7">
        <f>+Rentabilitätsplan!K49*(1+VSteins)</f>
        <v>0</v>
      </c>
      <c r="L48" s="7">
        <f>+Rentabilitätsplan!L49*(1+VSteins)</f>
        <v>0</v>
      </c>
      <c r="M48" s="7">
        <f>+Rentabilitätsplan!M49*(1+VSteins)</f>
        <v>0</v>
      </c>
      <c r="N48" s="7">
        <f>+Rentabilitätsplan!N49*(1+VSteins)</f>
        <v>0</v>
      </c>
      <c r="O48" s="7">
        <f>+Rentabilitätsplan!O49*(1+VSteins)</f>
        <v>0</v>
      </c>
      <c r="P48" s="20">
        <f t="shared" si="13"/>
        <v>0</v>
      </c>
      <c r="Q48" s="7">
        <f>+Rentabilitätsplan!Q49*(1+VSt)</f>
        <v>0</v>
      </c>
      <c r="R48" s="7">
        <f>+Rentabilitätsplan!R49*(1+VSt)</f>
        <v>0</v>
      </c>
      <c r="S48" s="7">
        <f>+Rentabilitätsplan!S49*(1+VSt)</f>
        <v>0</v>
      </c>
      <c r="T48" s="7">
        <f>+Rentabilitätsplan!T49*(1+VSt)</f>
        <v>0</v>
      </c>
      <c r="U48" s="7">
        <f>+Rentabilitätsplan!U49*(1+VSt)</f>
        <v>0</v>
      </c>
      <c r="V48" s="7">
        <f>+Rentabilitätsplan!V49*(1+VSt)</f>
        <v>0</v>
      </c>
      <c r="W48" s="7">
        <f>+Rentabilitätsplan!W49*(1+VSt)</f>
        <v>0</v>
      </c>
      <c r="X48" s="7">
        <f>+Rentabilitätsplan!X49*(1+VSt)</f>
        <v>0</v>
      </c>
      <c r="Y48" s="7">
        <f>+Rentabilitätsplan!Y49*(1+VSt)</f>
        <v>0</v>
      </c>
      <c r="Z48" s="7">
        <f>+Rentabilitätsplan!Z49*(1+VSt)</f>
        <v>0</v>
      </c>
      <c r="AA48" s="7">
        <f>+Rentabilitätsplan!AA49*(1+VSt)</f>
        <v>0</v>
      </c>
      <c r="AB48" s="7">
        <f>+Rentabilitätsplan!AB49*(1+VSt)</f>
        <v>0</v>
      </c>
      <c r="AC48" s="20">
        <f t="shared" si="14"/>
        <v>0</v>
      </c>
      <c r="AD48" s="7">
        <f>+Rentabilitätsplan!AD49*(1+VSt)</f>
        <v>0</v>
      </c>
      <c r="AE48" s="7">
        <f>+Rentabilitätsplan!AE49*(1+VSt)</f>
        <v>0</v>
      </c>
      <c r="AF48" s="7">
        <f>+Rentabilitätsplan!AF49*(1+VSt)</f>
        <v>0</v>
      </c>
      <c r="AG48" s="7">
        <f>+Rentabilitätsplan!AG49*(1+VSt)</f>
        <v>0</v>
      </c>
      <c r="AH48" s="7">
        <f>+Rentabilitätsplan!AH49*(1+VSt)</f>
        <v>0</v>
      </c>
      <c r="AI48" s="7">
        <f>+Rentabilitätsplan!AI49*(1+VSt)</f>
        <v>0</v>
      </c>
      <c r="AJ48" s="7">
        <f>+Rentabilitätsplan!AJ49*(1+VSt)</f>
        <v>0</v>
      </c>
      <c r="AK48" s="7">
        <f>+Rentabilitätsplan!AK49*(1+VSt)</f>
        <v>0</v>
      </c>
      <c r="AL48" s="7">
        <f>+Rentabilitätsplan!AL49*(1+VSt)</f>
        <v>0</v>
      </c>
      <c r="AM48" s="7">
        <f>+Rentabilitätsplan!AM49*(1+VSt)</f>
        <v>0</v>
      </c>
      <c r="AN48" s="7">
        <f>+Rentabilitätsplan!AN49*(1+VSt)</f>
        <v>0</v>
      </c>
      <c r="AO48" s="7">
        <f>+Rentabilitätsplan!AO49*(1+VSt)</f>
        <v>0</v>
      </c>
      <c r="AP48" s="20">
        <f t="shared" si="15"/>
        <v>0</v>
      </c>
      <c r="AQ48" s="7">
        <f>+Rentabilitätsplan!AQ49*(1+VSt)</f>
        <v>0</v>
      </c>
      <c r="AR48" s="7">
        <f>+Rentabilitätsplan!AR49*(1+VSt)</f>
        <v>0</v>
      </c>
      <c r="AS48" s="7">
        <f>+Rentabilitätsplan!AS49*(1+VSt)</f>
        <v>0</v>
      </c>
      <c r="AT48" s="7">
        <f>+Rentabilitätsplan!AT49*(1+VSt)</f>
        <v>0</v>
      </c>
      <c r="AU48" s="7">
        <f>+Rentabilitätsplan!AU49*(1+VSt)</f>
        <v>0</v>
      </c>
      <c r="AV48" s="7">
        <f>+Rentabilitätsplan!AV49*(1+VSt)</f>
        <v>0</v>
      </c>
      <c r="AW48" s="7">
        <f>+Rentabilitätsplan!AW49*(1+VSt)</f>
        <v>0</v>
      </c>
      <c r="AX48" s="7">
        <f>+Rentabilitätsplan!AX49*(1+VSt)</f>
        <v>0</v>
      </c>
      <c r="AY48" s="7">
        <f>+Rentabilitätsplan!AY49*(1+VSt)</f>
        <v>0</v>
      </c>
      <c r="AZ48" s="7">
        <f>+Rentabilitätsplan!AZ49*(1+VSt)</f>
        <v>0</v>
      </c>
      <c r="BA48" s="7">
        <f>+Rentabilitätsplan!BA49*(1+VSt)</f>
        <v>0</v>
      </c>
      <c r="BB48" s="7">
        <f>+Rentabilitätsplan!BB49*(1+VSt)</f>
        <v>0</v>
      </c>
      <c r="BC48" s="20">
        <f t="shared" si="16"/>
        <v>0</v>
      </c>
    </row>
    <row r="49" spans="1:55" x14ac:dyDescent="0.25">
      <c r="A49" s="5"/>
      <c r="B49" s="243" t="str">
        <f>+Rentabilitätsplan!B50</f>
        <v>-</v>
      </c>
      <c r="C49" s="243"/>
      <c r="D49" s="7">
        <f>+Rentabilitätsplan!D50*(1+VSteins)</f>
        <v>0</v>
      </c>
      <c r="E49" s="7">
        <f>+Rentabilitätsplan!E50*(1+VSteins)</f>
        <v>0</v>
      </c>
      <c r="F49" s="7">
        <f>+Rentabilitätsplan!F50*(1+VSteins)</f>
        <v>0</v>
      </c>
      <c r="G49" s="7">
        <f>+Rentabilitätsplan!G50*(1+VSteins)</f>
        <v>0</v>
      </c>
      <c r="H49" s="7">
        <f>+Rentabilitätsplan!H50*(1+VSteins)</f>
        <v>0</v>
      </c>
      <c r="I49" s="7">
        <f>+Rentabilitätsplan!I50*(1+VSteins)</f>
        <v>0</v>
      </c>
      <c r="J49" s="7">
        <f>+Rentabilitätsplan!J50*(1+VSteins)</f>
        <v>0</v>
      </c>
      <c r="K49" s="7">
        <f>+Rentabilitätsplan!K50*(1+VSteins)</f>
        <v>0</v>
      </c>
      <c r="L49" s="7">
        <f>+Rentabilitätsplan!L50*(1+VSteins)</f>
        <v>0</v>
      </c>
      <c r="M49" s="7">
        <f>+Rentabilitätsplan!M50*(1+VSteins)</f>
        <v>0</v>
      </c>
      <c r="N49" s="7">
        <f>+Rentabilitätsplan!N50*(1+VSteins)</f>
        <v>0</v>
      </c>
      <c r="O49" s="7">
        <f>+Rentabilitätsplan!O50*(1+VSteins)</f>
        <v>0</v>
      </c>
      <c r="P49" s="20">
        <f t="shared" si="13"/>
        <v>0</v>
      </c>
      <c r="Q49" s="7">
        <f>+Rentabilitätsplan!Q50*(1+VSt)</f>
        <v>0</v>
      </c>
      <c r="R49" s="7">
        <f>+Rentabilitätsplan!R50*(1+VSt)</f>
        <v>0</v>
      </c>
      <c r="S49" s="7">
        <f>+Rentabilitätsplan!S50*(1+VSt)</f>
        <v>0</v>
      </c>
      <c r="T49" s="7">
        <f>+Rentabilitätsplan!T50*(1+VSt)</f>
        <v>0</v>
      </c>
      <c r="U49" s="7">
        <f>+Rentabilitätsplan!U50*(1+VSt)</f>
        <v>0</v>
      </c>
      <c r="V49" s="7">
        <f>+Rentabilitätsplan!V50*(1+VSt)</f>
        <v>0</v>
      </c>
      <c r="W49" s="7">
        <f>+Rentabilitätsplan!W50*(1+VSt)</f>
        <v>0</v>
      </c>
      <c r="X49" s="7">
        <f>+Rentabilitätsplan!X50*(1+VSt)</f>
        <v>0</v>
      </c>
      <c r="Y49" s="7">
        <f>+Rentabilitätsplan!Y50*(1+VSt)</f>
        <v>0</v>
      </c>
      <c r="Z49" s="7">
        <f>+Rentabilitätsplan!Z50*(1+VSt)</f>
        <v>0</v>
      </c>
      <c r="AA49" s="7">
        <f>+Rentabilitätsplan!AA50*(1+VSt)</f>
        <v>0</v>
      </c>
      <c r="AB49" s="7">
        <f>+Rentabilitätsplan!AB50*(1+VSt)</f>
        <v>0</v>
      </c>
      <c r="AC49" s="20">
        <f t="shared" si="14"/>
        <v>0</v>
      </c>
      <c r="AD49" s="7">
        <f>+Rentabilitätsplan!AD50*(1+VSt)</f>
        <v>0</v>
      </c>
      <c r="AE49" s="7">
        <f>+Rentabilitätsplan!AE50*(1+VSt)</f>
        <v>0</v>
      </c>
      <c r="AF49" s="7">
        <f>+Rentabilitätsplan!AF50*(1+VSt)</f>
        <v>0</v>
      </c>
      <c r="AG49" s="7">
        <f>+Rentabilitätsplan!AG50*(1+VSt)</f>
        <v>0</v>
      </c>
      <c r="AH49" s="7">
        <f>+Rentabilitätsplan!AH50*(1+VSt)</f>
        <v>0</v>
      </c>
      <c r="AI49" s="7">
        <f>+Rentabilitätsplan!AI50*(1+VSt)</f>
        <v>0</v>
      </c>
      <c r="AJ49" s="7">
        <f>+Rentabilitätsplan!AJ50*(1+VSt)</f>
        <v>0</v>
      </c>
      <c r="AK49" s="7">
        <f>+Rentabilitätsplan!AK50*(1+VSt)</f>
        <v>0</v>
      </c>
      <c r="AL49" s="7">
        <f>+Rentabilitätsplan!AL50*(1+VSt)</f>
        <v>0</v>
      </c>
      <c r="AM49" s="7">
        <f>+Rentabilitätsplan!AM50*(1+VSt)</f>
        <v>0</v>
      </c>
      <c r="AN49" s="7">
        <f>+Rentabilitätsplan!AN50*(1+VSt)</f>
        <v>0</v>
      </c>
      <c r="AO49" s="7">
        <f>+Rentabilitätsplan!AO50*(1+VSt)</f>
        <v>0</v>
      </c>
      <c r="AP49" s="20">
        <f t="shared" si="15"/>
        <v>0</v>
      </c>
      <c r="AQ49" s="7">
        <f>+Rentabilitätsplan!AQ50*(1+VSt)</f>
        <v>0</v>
      </c>
      <c r="AR49" s="7">
        <f>+Rentabilitätsplan!AR50*(1+VSt)</f>
        <v>0</v>
      </c>
      <c r="AS49" s="7">
        <f>+Rentabilitätsplan!AS50*(1+VSt)</f>
        <v>0</v>
      </c>
      <c r="AT49" s="7">
        <f>+Rentabilitätsplan!AT50*(1+VSt)</f>
        <v>0</v>
      </c>
      <c r="AU49" s="7">
        <f>+Rentabilitätsplan!AU50*(1+VSt)</f>
        <v>0</v>
      </c>
      <c r="AV49" s="7">
        <f>+Rentabilitätsplan!AV50*(1+VSt)</f>
        <v>0</v>
      </c>
      <c r="AW49" s="7">
        <f>+Rentabilitätsplan!AW50*(1+VSt)</f>
        <v>0</v>
      </c>
      <c r="AX49" s="7">
        <f>+Rentabilitätsplan!AX50*(1+VSt)</f>
        <v>0</v>
      </c>
      <c r="AY49" s="7">
        <f>+Rentabilitätsplan!AY50*(1+VSt)</f>
        <v>0</v>
      </c>
      <c r="AZ49" s="7">
        <f>+Rentabilitätsplan!AZ50*(1+VSt)</f>
        <v>0</v>
      </c>
      <c r="BA49" s="7">
        <f>+Rentabilitätsplan!BA50*(1+VSt)</f>
        <v>0</v>
      </c>
      <c r="BB49" s="7">
        <f>+Rentabilitätsplan!BB50*(1+VSt)</f>
        <v>0</v>
      </c>
      <c r="BC49" s="20">
        <f t="shared" si="16"/>
        <v>0</v>
      </c>
    </row>
    <row r="50" spans="1:55" x14ac:dyDescent="0.25">
      <c r="A50" s="5"/>
      <c r="B50" s="243" t="str">
        <f>+Rentabilitätsplan!B51</f>
        <v>-</v>
      </c>
      <c r="C50" s="243"/>
      <c r="D50" s="7">
        <f>+Rentabilitätsplan!D51*(1+VSteins)</f>
        <v>0</v>
      </c>
      <c r="E50" s="7">
        <f>+Rentabilitätsplan!E51*(1+VSteins)</f>
        <v>0</v>
      </c>
      <c r="F50" s="7">
        <f>+Rentabilitätsplan!F51*(1+VSteins)</f>
        <v>0</v>
      </c>
      <c r="G50" s="7">
        <f>+Rentabilitätsplan!G51*(1+VSteins)</f>
        <v>0</v>
      </c>
      <c r="H50" s="7">
        <f>+Rentabilitätsplan!H51*(1+VSteins)</f>
        <v>0</v>
      </c>
      <c r="I50" s="7">
        <f>+Rentabilitätsplan!I51*(1+VSteins)</f>
        <v>0</v>
      </c>
      <c r="J50" s="7">
        <f>+Rentabilitätsplan!J51*(1+VSteins)</f>
        <v>0</v>
      </c>
      <c r="K50" s="7">
        <f>+Rentabilitätsplan!K51*(1+VSteins)</f>
        <v>0</v>
      </c>
      <c r="L50" s="7">
        <f>+Rentabilitätsplan!L51*(1+VSteins)</f>
        <v>0</v>
      </c>
      <c r="M50" s="7">
        <f>+Rentabilitätsplan!M51*(1+VSteins)</f>
        <v>0</v>
      </c>
      <c r="N50" s="7">
        <f>+Rentabilitätsplan!N51*(1+VSteins)</f>
        <v>0</v>
      </c>
      <c r="O50" s="7">
        <f>+Rentabilitätsplan!O51*(1+VSteins)</f>
        <v>0</v>
      </c>
      <c r="P50" s="20">
        <f t="shared" si="13"/>
        <v>0</v>
      </c>
      <c r="Q50" s="7">
        <f>+Rentabilitätsplan!Q51*(1+VSt)</f>
        <v>0</v>
      </c>
      <c r="R50" s="7">
        <f>+Rentabilitätsplan!R51*(1+VSt)</f>
        <v>0</v>
      </c>
      <c r="S50" s="7">
        <f>+Rentabilitätsplan!S51*(1+VSt)</f>
        <v>0</v>
      </c>
      <c r="T50" s="7">
        <f>+Rentabilitätsplan!T51*(1+VSt)</f>
        <v>0</v>
      </c>
      <c r="U50" s="7">
        <f>+Rentabilitätsplan!U51*(1+VSt)</f>
        <v>0</v>
      </c>
      <c r="V50" s="7">
        <f>+Rentabilitätsplan!V51*(1+VSt)</f>
        <v>0</v>
      </c>
      <c r="W50" s="7">
        <f>+Rentabilitätsplan!W51*(1+VSt)</f>
        <v>0</v>
      </c>
      <c r="X50" s="7">
        <f>+Rentabilitätsplan!X51*(1+VSt)</f>
        <v>0</v>
      </c>
      <c r="Y50" s="7">
        <f>+Rentabilitätsplan!Y51*(1+VSt)</f>
        <v>0</v>
      </c>
      <c r="Z50" s="7">
        <f>+Rentabilitätsplan!Z51*(1+VSt)</f>
        <v>0</v>
      </c>
      <c r="AA50" s="7">
        <f>+Rentabilitätsplan!AA51*(1+VSt)</f>
        <v>0</v>
      </c>
      <c r="AB50" s="7">
        <f>+Rentabilitätsplan!AB51*(1+VSt)</f>
        <v>0</v>
      </c>
      <c r="AC50" s="20">
        <f t="shared" si="14"/>
        <v>0</v>
      </c>
      <c r="AD50" s="7">
        <f>+Rentabilitätsplan!AD51*(1+VSt)</f>
        <v>0</v>
      </c>
      <c r="AE50" s="7">
        <f>+Rentabilitätsplan!AE51*(1+VSt)</f>
        <v>0</v>
      </c>
      <c r="AF50" s="7">
        <f>+Rentabilitätsplan!AF51*(1+VSt)</f>
        <v>0</v>
      </c>
      <c r="AG50" s="7">
        <f>+Rentabilitätsplan!AG51*(1+VSt)</f>
        <v>0</v>
      </c>
      <c r="AH50" s="7">
        <f>+Rentabilitätsplan!AH51*(1+VSt)</f>
        <v>0</v>
      </c>
      <c r="AI50" s="7">
        <f>+Rentabilitätsplan!AI51*(1+VSt)</f>
        <v>0</v>
      </c>
      <c r="AJ50" s="7">
        <f>+Rentabilitätsplan!AJ51*(1+VSt)</f>
        <v>0</v>
      </c>
      <c r="AK50" s="7">
        <f>+Rentabilitätsplan!AK51*(1+VSt)</f>
        <v>0</v>
      </c>
      <c r="AL50" s="7">
        <f>+Rentabilitätsplan!AL51*(1+VSt)</f>
        <v>0</v>
      </c>
      <c r="AM50" s="7">
        <f>+Rentabilitätsplan!AM51*(1+VSt)</f>
        <v>0</v>
      </c>
      <c r="AN50" s="7">
        <f>+Rentabilitätsplan!AN51*(1+VSt)</f>
        <v>0</v>
      </c>
      <c r="AO50" s="7">
        <f>+Rentabilitätsplan!AO51*(1+VSt)</f>
        <v>0</v>
      </c>
      <c r="AP50" s="20">
        <f t="shared" si="15"/>
        <v>0</v>
      </c>
      <c r="AQ50" s="7">
        <f>+Rentabilitätsplan!AQ51*(1+VSt)</f>
        <v>0</v>
      </c>
      <c r="AR50" s="7">
        <f>+Rentabilitätsplan!AR51*(1+VSt)</f>
        <v>0</v>
      </c>
      <c r="AS50" s="7">
        <f>+Rentabilitätsplan!AS51*(1+VSt)</f>
        <v>0</v>
      </c>
      <c r="AT50" s="7">
        <f>+Rentabilitätsplan!AT51*(1+VSt)</f>
        <v>0</v>
      </c>
      <c r="AU50" s="7">
        <f>+Rentabilitätsplan!AU51*(1+VSt)</f>
        <v>0</v>
      </c>
      <c r="AV50" s="7">
        <f>+Rentabilitätsplan!AV51*(1+VSt)</f>
        <v>0</v>
      </c>
      <c r="AW50" s="7">
        <f>+Rentabilitätsplan!AW51*(1+VSt)</f>
        <v>0</v>
      </c>
      <c r="AX50" s="7">
        <f>+Rentabilitätsplan!AX51*(1+VSt)</f>
        <v>0</v>
      </c>
      <c r="AY50" s="7">
        <f>+Rentabilitätsplan!AY51*(1+VSt)</f>
        <v>0</v>
      </c>
      <c r="AZ50" s="7">
        <f>+Rentabilitätsplan!AZ51*(1+VSt)</f>
        <v>0</v>
      </c>
      <c r="BA50" s="7">
        <f>+Rentabilitätsplan!BA51*(1+VSt)</f>
        <v>0</v>
      </c>
      <c r="BB50" s="7">
        <f>+Rentabilitätsplan!BB51*(1+VSt)</f>
        <v>0</v>
      </c>
      <c r="BC50" s="20">
        <f t="shared" si="16"/>
        <v>0</v>
      </c>
    </row>
    <row r="51" spans="1:55" x14ac:dyDescent="0.25">
      <c r="A51" s="5"/>
      <c r="B51" s="243" t="str">
        <f>+Rentabilitätsplan!B52</f>
        <v>-</v>
      </c>
      <c r="C51" s="243"/>
      <c r="D51" s="7">
        <f>+Rentabilitätsplan!D52*(1+VSteins)</f>
        <v>0</v>
      </c>
      <c r="E51" s="7">
        <f>+Rentabilitätsplan!E52*(1+VSteins)</f>
        <v>0</v>
      </c>
      <c r="F51" s="7">
        <f>+Rentabilitätsplan!F52*(1+VSteins)</f>
        <v>0</v>
      </c>
      <c r="G51" s="7">
        <f>+Rentabilitätsplan!G52*(1+VSteins)</f>
        <v>0</v>
      </c>
      <c r="H51" s="7">
        <f>+Rentabilitätsplan!H52*(1+VSteins)</f>
        <v>0</v>
      </c>
      <c r="I51" s="7">
        <f>+Rentabilitätsplan!I52*(1+VSteins)</f>
        <v>0</v>
      </c>
      <c r="J51" s="7">
        <f>+Rentabilitätsplan!J52*(1+VSteins)</f>
        <v>0</v>
      </c>
      <c r="K51" s="7">
        <f>+Rentabilitätsplan!K52*(1+VSteins)</f>
        <v>0</v>
      </c>
      <c r="L51" s="7">
        <f>+Rentabilitätsplan!L52*(1+VSteins)</f>
        <v>0</v>
      </c>
      <c r="M51" s="7">
        <f>+Rentabilitätsplan!M52*(1+VSteins)</f>
        <v>0</v>
      </c>
      <c r="N51" s="7">
        <f>+Rentabilitätsplan!N52*(1+VSteins)</f>
        <v>0</v>
      </c>
      <c r="O51" s="7">
        <f>+Rentabilitätsplan!O52*(1+VSteins)</f>
        <v>0</v>
      </c>
      <c r="P51" s="20">
        <f t="shared" si="13"/>
        <v>0</v>
      </c>
      <c r="Q51" s="7">
        <f>+Rentabilitätsplan!Q52*(1+VSt)</f>
        <v>0</v>
      </c>
      <c r="R51" s="7">
        <f>+Rentabilitätsplan!R52*(1+VSt)</f>
        <v>0</v>
      </c>
      <c r="S51" s="7">
        <f>+Rentabilitätsplan!S52*(1+VSt)</f>
        <v>0</v>
      </c>
      <c r="T51" s="7">
        <f>+Rentabilitätsplan!T52*(1+VSt)</f>
        <v>0</v>
      </c>
      <c r="U51" s="7">
        <f>+Rentabilitätsplan!U52*(1+VSt)</f>
        <v>0</v>
      </c>
      <c r="V51" s="7">
        <f>+Rentabilitätsplan!V52*(1+VSt)</f>
        <v>0</v>
      </c>
      <c r="W51" s="7">
        <f>+Rentabilitätsplan!W52*(1+VSt)</f>
        <v>0</v>
      </c>
      <c r="X51" s="7">
        <f>+Rentabilitätsplan!X52*(1+VSt)</f>
        <v>0</v>
      </c>
      <c r="Y51" s="7">
        <f>+Rentabilitätsplan!Y52*(1+VSt)</f>
        <v>0</v>
      </c>
      <c r="Z51" s="7">
        <f>+Rentabilitätsplan!Z52*(1+VSt)</f>
        <v>0</v>
      </c>
      <c r="AA51" s="7">
        <f>+Rentabilitätsplan!AA52*(1+VSt)</f>
        <v>0</v>
      </c>
      <c r="AB51" s="7">
        <f>+Rentabilitätsplan!AB52*(1+VSt)</f>
        <v>0</v>
      </c>
      <c r="AC51" s="20">
        <f t="shared" si="14"/>
        <v>0</v>
      </c>
      <c r="AD51" s="7">
        <f>+Rentabilitätsplan!AD52*(1+VSt)</f>
        <v>0</v>
      </c>
      <c r="AE51" s="7">
        <f>+Rentabilitätsplan!AE52*(1+VSt)</f>
        <v>0</v>
      </c>
      <c r="AF51" s="7">
        <f>+Rentabilitätsplan!AF52*(1+VSt)</f>
        <v>0</v>
      </c>
      <c r="AG51" s="7">
        <f>+Rentabilitätsplan!AG52*(1+VSt)</f>
        <v>0</v>
      </c>
      <c r="AH51" s="7">
        <f>+Rentabilitätsplan!AH52*(1+VSt)</f>
        <v>0</v>
      </c>
      <c r="AI51" s="7">
        <f>+Rentabilitätsplan!AI52*(1+VSt)</f>
        <v>0</v>
      </c>
      <c r="AJ51" s="7">
        <f>+Rentabilitätsplan!AJ52*(1+VSt)</f>
        <v>0</v>
      </c>
      <c r="AK51" s="7">
        <f>+Rentabilitätsplan!AK52*(1+VSt)</f>
        <v>0</v>
      </c>
      <c r="AL51" s="7">
        <f>+Rentabilitätsplan!AL52*(1+VSt)</f>
        <v>0</v>
      </c>
      <c r="AM51" s="7">
        <f>+Rentabilitätsplan!AM52*(1+VSt)</f>
        <v>0</v>
      </c>
      <c r="AN51" s="7">
        <f>+Rentabilitätsplan!AN52*(1+VSt)</f>
        <v>0</v>
      </c>
      <c r="AO51" s="7">
        <f>+Rentabilitätsplan!AO52*(1+VSt)</f>
        <v>0</v>
      </c>
      <c r="AP51" s="20">
        <f t="shared" si="15"/>
        <v>0</v>
      </c>
      <c r="AQ51" s="7">
        <f>+Rentabilitätsplan!AQ52*(1+VSt)</f>
        <v>0</v>
      </c>
      <c r="AR51" s="7">
        <f>+Rentabilitätsplan!AR52*(1+VSt)</f>
        <v>0</v>
      </c>
      <c r="AS51" s="7">
        <f>+Rentabilitätsplan!AS52*(1+VSt)</f>
        <v>0</v>
      </c>
      <c r="AT51" s="7">
        <f>+Rentabilitätsplan!AT52*(1+VSt)</f>
        <v>0</v>
      </c>
      <c r="AU51" s="7">
        <f>+Rentabilitätsplan!AU52*(1+VSt)</f>
        <v>0</v>
      </c>
      <c r="AV51" s="7">
        <f>+Rentabilitätsplan!AV52*(1+VSt)</f>
        <v>0</v>
      </c>
      <c r="AW51" s="7">
        <f>+Rentabilitätsplan!AW52*(1+VSt)</f>
        <v>0</v>
      </c>
      <c r="AX51" s="7">
        <f>+Rentabilitätsplan!AX52*(1+VSt)</f>
        <v>0</v>
      </c>
      <c r="AY51" s="7">
        <f>+Rentabilitätsplan!AY52*(1+VSt)</f>
        <v>0</v>
      </c>
      <c r="AZ51" s="7">
        <f>+Rentabilitätsplan!AZ52*(1+VSt)</f>
        <v>0</v>
      </c>
      <c r="BA51" s="7">
        <f>+Rentabilitätsplan!BA52*(1+VSt)</f>
        <v>0</v>
      </c>
      <c r="BB51" s="7">
        <f>+Rentabilitätsplan!BB52*(1+VSt)</f>
        <v>0</v>
      </c>
      <c r="BC51" s="20">
        <f t="shared" si="16"/>
        <v>0</v>
      </c>
    </row>
    <row r="52" spans="1:55" x14ac:dyDescent="0.25">
      <c r="A52" s="6" t="str">
        <f>+Rentabilitätsplan!A53</f>
        <v>Summe betrieblicher Aufwendungen</v>
      </c>
      <c r="B52" s="6"/>
      <c r="C52" s="6"/>
      <c r="D52" s="15">
        <f>SUM(D14:D51)</f>
        <v>0</v>
      </c>
      <c r="E52" s="15">
        <f t="shared" ref="E52:O52" si="17">SUM(E14:E51)</f>
        <v>0</v>
      </c>
      <c r="F52" s="15">
        <f t="shared" si="17"/>
        <v>0</v>
      </c>
      <c r="G52" s="15">
        <f t="shared" si="17"/>
        <v>0</v>
      </c>
      <c r="H52" s="15">
        <f t="shared" si="17"/>
        <v>0</v>
      </c>
      <c r="I52" s="15">
        <f t="shared" si="17"/>
        <v>0</v>
      </c>
      <c r="J52" s="15">
        <f t="shared" si="17"/>
        <v>0</v>
      </c>
      <c r="K52" s="15">
        <f t="shared" si="17"/>
        <v>0</v>
      </c>
      <c r="L52" s="15">
        <f t="shared" si="17"/>
        <v>0</v>
      </c>
      <c r="M52" s="15">
        <f t="shared" si="17"/>
        <v>0</v>
      </c>
      <c r="N52" s="15">
        <f t="shared" si="17"/>
        <v>0</v>
      </c>
      <c r="O52" s="15">
        <f t="shared" si="17"/>
        <v>0</v>
      </c>
      <c r="P52" s="15">
        <f t="shared" ref="P52" si="18">SUM(P14:P51)</f>
        <v>0</v>
      </c>
      <c r="Q52" s="15">
        <f t="shared" ref="Q52" si="19">SUM(Q14:Q51)</f>
        <v>0</v>
      </c>
      <c r="R52" s="15">
        <f t="shared" ref="R52" si="20">SUM(R14:R51)</f>
        <v>0</v>
      </c>
      <c r="S52" s="15">
        <f t="shared" ref="S52" si="21">SUM(S14:S51)</f>
        <v>0</v>
      </c>
      <c r="T52" s="15">
        <f t="shared" ref="T52" si="22">SUM(T14:T51)</f>
        <v>0</v>
      </c>
      <c r="U52" s="15">
        <f t="shared" ref="U52" si="23">SUM(U14:U51)</f>
        <v>0</v>
      </c>
      <c r="V52" s="15">
        <f t="shared" ref="V52" si="24">SUM(V14:V51)</f>
        <v>0</v>
      </c>
      <c r="W52" s="15">
        <f t="shared" ref="W52" si="25">SUM(W14:W51)</f>
        <v>0</v>
      </c>
      <c r="X52" s="15">
        <f t="shared" ref="X52" si="26">SUM(X14:X51)</f>
        <v>0</v>
      </c>
      <c r="Y52" s="15">
        <f t="shared" ref="Y52" si="27">SUM(Y14:Y51)</f>
        <v>0</v>
      </c>
      <c r="Z52" s="15">
        <f t="shared" ref="Z52" si="28">SUM(Z14:Z51)</f>
        <v>0</v>
      </c>
      <c r="AA52" s="15">
        <f t="shared" ref="AA52" si="29">SUM(AA14:AA51)</f>
        <v>0</v>
      </c>
      <c r="AB52" s="15">
        <f t="shared" ref="AB52" si="30">SUM(AB14:AB51)</f>
        <v>0</v>
      </c>
      <c r="AC52" s="15">
        <f t="shared" ref="AC52" si="31">SUM(AC14:AC51)</f>
        <v>0</v>
      </c>
      <c r="AD52" s="15">
        <f t="shared" ref="AD52" si="32">SUM(AD14:AD51)</f>
        <v>0</v>
      </c>
      <c r="AE52" s="15">
        <f t="shared" ref="AE52" si="33">SUM(AE14:AE51)</f>
        <v>0</v>
      </c>
      <c r="AF52" s="15">
        <f t="shared" ref="AF52" si="34">SUM(AF14:AF51)</f>
        <v>0</v>
      </c>
      <c r="AG52" s="15">
        <f t="shared" ref="AG52" si="35">SUM(AG14:AG51)</f>
        <v>0</v>
      </c>
      <c r="AH52" s="15">
        <f t="shared" ref="AH52" si="36">SUM(AH14:AH51)</f>
        <v>0</v>
      </c>
      <c r="AI52" s="15">
        <f t="shared" ref="AI52" si="37">SUM(AI14:AI51)</f>
        <v>0</v>
      </c>
      <c r="AJ52" s="15">
        <f t="shared" ref="AJ52" si="38">SUM(AJ14:AJ51)</f>
        <v>0</v>
      </c>
      <c r="AK52" s="15">
        <f t="shared" ref="AK52" si="39">SUM(AK14:AK51)</f>
        <v>0</v>
      </c>
      <c r="AL52" s="15">
        <f t="shared" ref="AL52" si="40">SUM(AL14:AL51)</f>
        <v>0</v>
      </c>
      <c r="AM52" s="15">
        <f t="shared" ref="AM52" si="41">SUM(AM14:AM51)</f>
        <v>0</v>
      </c>
      <c r="AN52" s="15">
        <f t="shared" ref="AN52" si="42">SUM(AN14:AN51)</f>
        <v>0</v>
      </c>
      <c r="AO52" s="15">
        <f t="shared" ref="AO52" si="43">SUM(AO14:AO51)</f>
        <v>0</v>
      </c>
      <c r="AP52" s="15">
        <f t="shared" ref="AP52" si="44">SUM(AP14:AP51)</f>
        <v>0</v>
      </c>
      <c r="AQ52" s="15">
        <f t="shared" ref="AQ52" si="45">SUM(AQ14:AQ51)</f>
        <v>0</v>
      </c>
      <c r="AR52" s="15">
        <f t="shared" ref="AR52" si="46">SUM(AR14:AR51)</f>
        <v>0</v>
      </c>
      <c r="AS52" s="15">
        <f t="shared" ref="AS52" si="47">SUM(AS14:AS51)</f>
        <v>0</v>
      </c>
      <c r="AT52" s="15">
        <f t="shared" ref="AT52" si="48">SUM(AT14:AT51)</f>
        <v>0</v>
      </c>
      <c r="AU52" s="15">
        <f t="shared" ref="AU52" si="49">SUM(AU14:AU51)</f>
        <v>0</v>
      </c>
      <c r="AV52" s="15">
        <f t="shared" ref="AV52" si="50">SUM(AV14:AV51)</f>
        <v>0</v>
      </c>
      <c r="AW52" s="15">
        <f t="shared" ref="AW52" si="51">SUM(AW14:AW51)</f>
        <v>0</v>
      </c>
      <c r="AX52" s="15">
        <f t="shared" ref="AX52" si="52">SUM(AX14:AX51)</f>
        <v>0</v>
      </c>
      <c r="AY52" s="15">
        <f t="shared" ref="AY52" si="53">SUM(AY14:AY51)</f>
        <v>0</v>
      </c>
      <c r="AZ52" s="15">
        <f t="shared" ref="AZ52" si="54">SUM(AZ14:AZ51)</f>
        <v>0</v>
      </c>
      <c r="BA52" s="15">
        <f t="shared" ref="BA52" si="55">SUM(BA14:BA51)</f>
        <v>0</v>
      </c>
      <c r="BB52" s="15">
        <f t="shared" ref="BB52" si="56">SUM(BB14:BB51)</f>
        <v>0</v>
      </c>
      <c r="BC52" s="15">
        <f t="shared" ref="BC52" si="57">SUM(BC14:BC51)</f>
        <v>0</v>
      </c>
    </row>
    <row r="53" spans="1:55" x14ac:dyDescent="0.25">
      <c r="A53" s="6" t="str">
        <f>+Rentabilitätsplan!A54</f>
        <v>Betriebsergebnis</v>
      </c>
      <c r="B53" s="6"/>
      <c r="C53" s="6"/>
      <c r="D53" s="15">
        <f t="shared" ref="D53:AI53" si="58">+D13-D52</f>
        <v>0</v>
      </c>
      <c r="E53" s="15">
        <f t="shared" si="58"/>
        <v>0</v>
      </c>
      <c r="F53" s="15">
        <f t="shared" si="58"/>
        <v>0</v>
      </c>
      <c r="G53" s="15">
        <f t="shared" si="58"/>
        <v>0</v>
      </c>
      <c r="H53" s="15">
        <f t="shared" si="58"/>
        <v>0</v>
      </c>
      <c r="I53" s="15">
        <f t="shared" si="58"/>
        <v>0</v>
      </c>
      <c r="J53" s="15">
        <f t="shared" si="58"/>
        <v>0</v>
      </c>
      <c r="K53" s="15">
        <f t="shared" si="58"/>
        <v>0</v>
      </c>
      <c r="L53" s="15">
        <f t="shared" si="58"/>
        <v>0</v>
      </c>
      <c r="M53" s="15">
        <f t="shared" si="58"/>
        <v>0</v>
      </c>
      <c r="N53" s="15">
        <f t="shared" si="58"/>
        <v>0</v>
      </c>
      <c r="O53" s="15">
        <f t="shared" si="58"/>
        <v>0</v>
      </c>
      <c r="P53" s="15">
        <f t="shared" si="58"/>
        <v>0</v>
      </c>
      <c r="Q53" s="15">
        <f t="shared" si="58"/>
        <v>0</v>
      </c>
      <c r="R53" s="15">
        <f t="shared" si="58"/>
        <v>0</v>
      </c>
      <c r="S53" s="15">
        <f t="shared" si="58"/>
        <v>0</v>
      </c>
      <c r="T53" s="15">
        <f t="shared" si="58"/>
        <v>0</v>
      </c>
      <c r="U53" s="15">
        <f t="shared" si="58"/>
        <v>0</v>
      </c>
      <c r="V53" s="15">
        <f t="shared" si="58"/>
        <v>0</v>
      </c>
      <c r="W53" s="15">
        <f t="shared" si="58"/>
        <v>0</v>
      </c>
      <c r="X53" s="15">
        <f t="shared" si="58"/>
        <v>0</v>
      </c>
      <c r="Y53" s="15">
        <f t="shared" si="58"/>
        <v>0</v>
      </c>
      <c r="Z53" s="15">
        <f t="shared" si="58"/>
        <v>0</v>
      </c>
      <c r="AA53" s="15">
        <f t="shared" si="58"/>
        <v>0</v>
      </c>
      <c r="AB53" s="15">
        <f t="shared" si="58"/>
        <v>0</v>
      </c>
      <c r="AC53" s="15">
        <f t="shared" si="58"/>
        <v>0</v>
      </c>
      <c r="AD53" s="15">
        <f t="shared" si="58"/>
        <v>0</v>
      </c>
      <c r="AE53" s="15">
        <f t="shared" si="58"/>
        <v>0</v>
      </c>
      <c r="AF53" s="15">
        <f t="shared" si="58"/>
        <v>0</v>
      </c>
      <c r="AG53" s="15">
        <f t="shared" si="58"/>
        <v>0</v>
      </c>
      <c r="AH53" s="15">
        <f t="shared" si="58"/>
        <v>0</v>
      </c>
      <c r="AI53" s="15">
        <f t="shared" si="58"/>
        <v>0</v>
      </c>
      <c r="AJ53" s="15">
        <f t="shared" ref="AJ53:BC53" si="59">+AJ13-AJ52</f>
        <v>0</v>
      </c>
      <c r="AK53" s="15">
        <f t="shared" si="59"/>
        <v>0</v>
      </c>
      <c r="AL53" s="15">
        <f t="shared" si="59"/>
        <v>0</v>
      </c>
      <c r="AM53" s="15">
        <f t="shared" si="59"/>
        <v>0</v>
      </c>
      <c r="AN53" s="15">
        <f t="shared" si="59"/>
        <v>0</v>
      </c>
      <c r="AO53" s="15">
        <f t="shared" si="59"/>
        <v>0</v>
      </c>
      <c r="AP53" s="15">
        <f t="shared" si="59"/>
        <v>0</v>
      </c>
      <c r="AQ53" s="15">
        <f t="shared" si="59"/>
        <v>0</v>
      </c>
      <c r="AR53" s="15">
        <f t="shared" si="59"/>
        <v>0</v>
      </c>
      <c r="AS53" s="15">
        <f t="shared" si="59"/>
        <v>0</v>
      </c>
      <c r="AT53" s="15">
        <f t="shared" si="59"/>
        <v>0</v>
      </c>
      <c r="AU53" s="15">
        <f t="shared" si="59"/>
        <v>0</v>
      </c>
      <c r="AV53" s="15">
        <f t="shared" si="59"/>
        <v>0</v>
      </c>
      <c r="AW53" s="15">
        <f t="shared" si="59"/>
        <v>0</v>
      </c>
      <c r="AX53" s="15">
        <f t="shared" si="59"/>
        <v>0</v>
      </c>
      <c r="AY53" s="15">
        <f t="shared" si="59"/>
        <v>0</v>
      </c>
      <c r="AZ53" s="15">
        <f t="shared" si="59"/>
        <v>0</v>
      </c>
      <c r="BA53" s="15">
        <f t="shared" si="59"/>
        <v>0</v>
      </c>
      <c r="BB53" s="15">
        <f t="shared" si="59"/>
        <v>0</v>
      </c>
      <c r="BC53" s="15">
        <f t="shared" si="59"/>
        <v>0</v>
      </c>
    </row>
    <row r="54" spans="1:55" x14ac:dyDescent="0.25">
      <c r="A54" s="5" t="s">
        <v>96</v>
      </c>
      <c r="D54" s="7">
        <f>+Rentabilitätsplan!D55</f>
        <v>0</v>
      </c>
      <c r="E54" s="7">
        <f>+Rentabilitätsplan!E55</f>
        <v>0</v>
      </c>
      <c r="F54" s="7">
        <f>+Rentabilitätsplan!F55</f>
        <v>0</v>
      </c>
      <c r="G54" s="7">
        <f>+Rentabilitätsplan!G55</f>
        <v>0</v>
      </c>
      <c r="H54" s="7">
        <f>+Rentabilitätsplan!H55</f>
        <v>0</v>
      </c>
      <c r="I54" s="7">
        <f>+Rentabilitätsplan!I55</f>
        <v>0</v>
      </c>
      <c r="J54" s="7">
        <f>+Rentabilitätsplan!J55</f>
        <v>0</v>
      </c>
      <c r="K54" s="7">
        <f>+Rentabilitätsplan!K55</f>
        <v>0</v>
      </c>
      <c r="L54" s="7">
        <f>+Rentabilitätsplan!L55</f>
        <v>0</v>
      </c>
      <c r="M54" s="7">
        <f>+Rentabilitätsplan!M55</f>
        <v>0</v>
      </c>
      <c r="N54" s="7">
        <f>+Rentabilitätsplan!N55</f>
        <v>0</v>
      </c>
      <c r="O54" s="7">
        <f>+Rentabilitätsplan!O55</f>
        <v>0</v>
      </c>
      <c r="P54" s="20">
        <f>SUM(D54:O54)</f>
        <v>0</v>
      </c>
      <c r="Q54" s="7">
        <f>+Rentabilitätsplan!Q55</f>
        <v>0</v>
      </c>
      <c r="R54" s="7">
        <f>+Rentabilitätsplan!R55</f>
        <v>0</v>
      </c>
      <c r="S54" s="7">
        <f>+Rentabilitätsplan!S55</f>
        <v>0</v>
      </c>
      <c r="T54" s="7">
        <f>+Rentabilitätsplan!T55</f>
        <v>0</v>
      </c>
      <c r="U54" s="7">
        <f>+Rentabilitätsplan!U55</f>
        <v>0</v>
      </c>
      <c r="V54" s="7">
        <f>+Rentabilitätsplan!V55</f>
        <v>0</v>
      </c>
      <c r="W54" s="7">
        <f>+Rentabilitätsplan!W55</f>
        <v>0</v>
      </c>
      <c r="X54" s="7">
        <f>+Rentabilitätsplan!X55</f>
        <v>0</v>
      </c>
      <c r="Y54" s="7">
        <f>+Rentabilitätsplan!Y55</f>
        <v>0</v>
      </c>
      <c r="Z54" s="7">
        <f>+Rentabilitätsplan!Z55</f>
        <v>0</v>
      </c>
      <c r="AA54" s="7">
        <f>+Rentabilitätsplan!AA55</f>
        <v>0</v>
      </c>
      <c r="AB54" s="7">
        <f>+Rentabilitätsplan!AB55</f>
        <v>0</v>
      </c>
      <c r="AC54" s="20">
        <f>SUM(Q54:AB54)</f>
        <v>0</v>
      </c>
      <c r="AD54" s="7">
        <f>+Rentabilitätsplan!AD55</f>
        <v>0</v>
      </c>
      <c r="AE54" s="7">
        <f>+Rentabilitätsplan!AE55</f>
        <v>0</v>
      </c>
      <c r="AF54" s="7">
        <f>+Rentabilitätsplan!AF55</f>
        <v>0</v>
      </c>
      <c r="AG54" s="7">
        <f>+Rentabilitätsplan!AG55</f>
        <v>0</v>
      </c>
      <c r="AH54" s="7">
        <f>+Rentabilitätsplan!AH55</f>
        <v>0</v>
      </c>
      <c r="AI54" s="7">
        <f>+Rentabilitätsplan!AI55</f>
        <v>0</v>
      </c>
      <c r="AJ54" s="7">
        <f>+Rentabilitätsplan!AJ55</f>
        <v>0</v>
      </c>
      <c r="AK54" s="7">
        <f>+Rentabilitätsplan!AK55</f>
        <v>0</v>
      </c>
      <c r="AL54" s="7">
        <f>+Rentabilitätsplan!AL55</f>
        <v>0</v>
      </c>
      <c r="AM54" s="7">
        <f>+Rentabilitätsplan!AM55</f>
        <v>0</v>
      </c>
      <c r="AN54" s="7">
        <f>+Rentabilitätsplan!AN55</f>
        <v>0</v>
      </c>
      <c r="AO54" s="7">
        <f>+Rentabilitätsplan!AO55</f>
        <v>0</v>
      </c>
      <c r="AP54" s="20">
        <f>SUM(AD54:AO54)</f>
        <v>0</v>
      </c>
      <c r="AQ54" s="7">
        <f>+Rentabilitätsplan!AQ55</f>
        <v>0</v>
      </c>
      <c r="AR54" s="7">
        <f>+Rentabilitätsplan!AR55</f>
        <v>0</v>
      </c>
      <c r="AS54" s="7">
        <f>+Rentabilitätsplan!AS55</f>
        <v>0</v>
      </c>
      <c r="AT54" s="7">
        <f>+Rentabilitätsplan!AT55</f>
        <v>0</v>
      </c>
      <c r="AU54" s="7">
        <f>+Rentabilitätsplan!AU55</f>
        <v>0</v>
      </c>
      <c r="AV54" s="7">
        <f>+Rentabilitätsplan!AV55</f>
        <v>0</v>
      </c>
      <c r="AW54" s="7">
        <f>+Rentabilitätsplan!AW55</f>
        <v>0</v>
      </c>
      <c r="AX54" s="7">
        <f>+Rentabilitätsplan!AX55</f>
        <v>0</v>
      </c>
      <c r="AY54" s="7">
        <f>+Rentabilitätsplan!AY55</f>
        <v>0</v>
      </c>
      <c r="AZ54" s="7">
        <f>+Rentabilitätsplan!AZ55</f>
        <v>0</v>
      </c>
      <c r="BA54" s="7">
        <f>+Rentabilitätsplan!BA55</f>
        <v>0</v>
      </c>
      <c r="BB54" s="7">
        <f>+Rentabilitätsplan!BB55</f>
        <v>0</v>
      </c>
      <c r="BC54" s="20">
        <f>SUM(AQ54:BB54)</f>
        <v>0</v>
      </c>
    </row>
    <row r="55" spans="1:55" x14ac:dyDescent="0.25">
      <c r="A55" s="6" t="str">
        <f>+Rentabilitätsplan!A56</f>
        <v>Gewinn/Verlust vor Steuern</v>
      </c>
      <c r="B55" s="6"/>
      <c r="C55" s="6"/>
      <c r="D55" s="15">
        <f t="shared" ref="D55:Q55" si="60">+D53-D54</f>
        <v>0</v>
      </c>
      <c r="E55" s="15">
        <f t="shared" si="60"/>
        <v>0</v>
      </c>
      <c r="F55" s="15">
        <f t="shared" si="60"/>
        <v>0</v>
      </c>
      <c r="G55" s="15">
        <f t="shared" si="60"/>
        <v>0</v>
      </c>
      <c r="H55" s="15">
        <f t="shared" si="60"/>
        <v>0</v>
      </c>
      <c r="I55" s="15">
        <f t="shared" si="60"/>
        <v>0</v>
      </c>
      <c r="J55" s="15">
        <f t="shared" si="60"/>
        <v>0</v>
      </c>
      <c r="K55" s="15">
        <f t="shared" si="60"/>
        <v>0</v>
      </c>
      <c r="L55" s="15">
        <f t="shared" si="60"/>
        <v>0</v>
      </c>
      <c r="M55" s="15">
        <f t="shared" si="60"/>
        <v>0</v>
      </c>
      <c r="N55" s="15">
        <f t="shared" si="60"/>
        <v>0</v>
      </c>
      <c r="O55" s="15">
        <f t="shared" si="60"/>
        <v>0</v>
      </c>
      <c r="P55" s="15">
        <f t="shared" si="60"/>
        <v>0</v>
      </c>
      <c r="Q55" s="15">
        <f t="shared" si="60"/>
        <v>0</v>
      </c>
      <c r="R55" s="15">
        <f t="shared" ref="R55:AC55" si="61">+R53-R54</f>
        <v>0</v>
      </c>
      <c r="S55" s="15">
        <f t="shared" si="61"/>
        <v>0</v>
      </c>
      <c r="T55" s="15">
        <f t="shared" si="61"/>
        <v>0</v>
      </c>
      <c r="U55" s="15">
        <f t="shared" si="61"/>
        <v>0</v>
      </c>
      <c r="V55" s="15">
        <f t="shared" si="61"/>
        <v>0</v>
      </c>
      <c r="W55" s="15">
        <f t="shared" si="61"/>
        <v>0</v>
      </c>
      <c r="X55" s="15">
        <f t="shared" si="61"/>
        <v>0</v>
      </c>
      <c r="Y55" s="15">
        <f t="shared" si="61"/>
        <v>0</v>
      </c>
      <c r="Z55" s="15">
        <f t="shared" si="61"/>
        <v>0</v>
      </c>
      <c r="AA55" s="15">
        <f t="shared" si="61"/>
        <v>0</v>
      </c>
      <c r="AB55" s="15">
        <f t="shared" si="61"/>
        <v>0</v>
      </c>
      <c r="AC55" s="15">
        <f t="shared" si="61"/>
        <v>0</v>
      </c>
      <c r="AD55" s="15">
        <f t="shared" ref="AD55:BC55" si="62">+AD53-AD54</f>
        <v>0</v>
      </c>
      <c r="AE55" s="15">
        <f t="shared" si="62"/>
        <v>0</v>
      </c>
      <c r="AF55" s="15">
        <f t="shared" si="62"/>
        <v>0</v>
      </c>
      <c r="AG55" s="15">
        <f t="shared" si="62"/>
        <v>0</v>
      </c>
      <c r="AH55" s="15">
        <f t="shared" si="62"/>
        <v>0</v>
      </c>
      <c r="AI55" s="15">
        <f t="shared" si="62"/>
        <v>0</v>
      </c>
      <c r="AJ55" s="15">
        <f t="shared" si="62"/>
        <v>0</v>
      </c>
      <c r="AK55" s="15">
        <f t="shared" si="62"/>
        <v>0</v>
      </c>
      <c r="AL55" s="15">
        <f t="shared" si="62"/>
        <v>0</v>
      </c>
      <c r="AM55" s="15">
        <f t="shared" si="62"/>
        <v>0</v>
      </c>
      <c r="AN55" s="15">
        <f t="shared" si="62"/>
        <v>0</v>
      </c>
      <c r="AO55" s="15">
        <f t="shared" si="62"/>
        <v>0</v>
      </c>
      <c r="AP55" s="15">
        <f t="shared" si="62"/>
        <v>0</v>
      </c>
      <c r="AQ55" s="15">
        <f t="shared" si="62"/>
        <v>0</v>
      </c>
      <c r="AR55" s="15">
        <f t="shared" si="62"/>
        <v>0</v>
      </c>
      <c r="AS55" s="15">
        <f t="shared" si="62"/>
        <v>0</v>
      </c>
      <c r="AT55" s="15">
        <f t="shared" si="62"/>
        <v>0</v>
      </c>
      <c r="AU55" s="15">
        <f t="shared" si="62"/>
        <v>0</v>
      </c>
      <c r="AV55" s="15">
        <f t="shared" si="62"/>
        <v>0</v>
      </c>
      <c r="AW55" s="15">
        <f t="shared" si="62"/>
        <v>0</v>
      </c>
      <c r="AX55" s="15">
        <f t="shared" si="62"/>
        <v>0</v>
      </c>
      <c r="AY55" s="15">
        <f t="shared" si="62"/>
        <v>0</v>
      </c>
      <c r="AZ55" s="15">
        <f t="shared" si="62"/>
        <v>0</v>
      </c>
      <c r="BA55" s="15">
        <f t="shared" si="62"/>
        <v>0</v>
      </c>
      <c r="BB55" s="15">
        <f t="shared" si="62"/>
        <v>0</v>
      </c>
      <c r="BC55" s="15">
        <f t="shared" si="62"/>
        <v>0</v>
      </c>
    </row>
    <row r="56" spans="1:55" ht="21.75" customHeight="1" x14ac:dyDescent="0.25">
      <c r="A56" t="s">
        <v>62</v>
      </c>
      <c r="D56" s="53" t="s">
        <v>26</v>
      </c>
      <c r="E56" s="7">
        <f>IF('Notwendige Angaben'!$A17="x",(D3+D5-D6+D7)/(1+USteins)*USteins+D4/(1+UStermeins)*UStermeins-SUM(D9:D12)/(1+VStWEeins)*VStWEeins-(SUM(D17:D19)+SUM(D22:D32)+D35+SUM(D38:D43)+D45)/(1+VSteins)*VSteins-D37/(1+VStermeins)*VStermeins-(D57)/(1+VSteins)*VSteins,0)</f>
        <v>0</v>
      </c>
      <c r="F56" s="7">
        <f>IF('Notwendige Angaben'!$A17="x",(E3+E5-E6+E7)/(1+USteins)*USteins+E4/(1+UStermeins)*UStermeins-SUM(E9:E12)/(1+VStWEeins)*VStWEeins-(SUM(E17:E19)+SUM(E22:E32)+E35+SUM(E38:E43)+E45)/(1+VSteins)*VSteins-E37/(1+VStermeins)*VStermeins-(E57)/(1+VSteins)*VSteins,0)</f>
        <v>0</v>
      </c>
      <c r="G56" s="7">
        <f>IF('Notwendige Angaben'!$A17="x",(F3+F5-F6+F7)/(1+USteins)*USteins+F4/(1+UStermeins)*UStermeins-SUM(F9:F12)/(1+VStWEeins)*VStWEeins-(SUM(F17:F19)+SUM(F22:F32)+F35+SUM(F38:F43)+F45)/(1+VSteins)*VSteins-F37/(1+VStermeins)*VStermeins-(F57)/(1+VSteins)*VSteins,0)</f>
        <v>0</v>
      </c>
      <c r="H56" s="7">
        <f>IF('Notwendige Angaben'!$A17="x",(G3+G5-G6+G7)/(1+USteins)*USteins+G4/(1+UStermeins)*UStermeins-SUM(G9:G12)/(1+VStWEeins)*VStWEeins-(SUM(G17:G19)+SUM(G22:G32)+G35+SUM(G38:G43)+G45)/(1+VSteins)*VSteins-G37/(1+VStermeins)*VStermeins-(G57)/(1+VSteins)*VSteins,0)</f>
        <v>0</v>
      </c>
      <c r="I56" s="7">
        <f>IF('Notwendige Angaben'!$A17="x",(H3+H5-H6+H7)/(1+USteins)*USteins+H4/(1+UStermeins)*UStermeins-SUM(H9:H12)/(1+VStWEeins)*VStWEeins-(SUM(H17:H19)+SUM(H22:H32)+H35+SUM(H38:H43)+H45)/(1+VSteins)*VSteins-H37/(1+VStermeins)*VStermeins-(H57)/(1+VSteins)*VSteins,0)</f>
        <v>0</v>
      </c>
      <c r="J56" s="7">
        <f>IF('Notwendige Angaben'!$A17="x",(I3+I5-I6+I7)/(1+USteins)*USteins+I4/(1+UStermeins)*UStermeins-SUM(I9:I12)/(1+VStWEeins)*VStWEeins-(SUM(I17:I19)+SUM(I22:I32)+I35+SUM(I38:I43)+I45)/(1+VSteins)*VSteins-I37/(1+VStermeins)*VStermeins-(I57)/(1+VSteins)*VSteins,0)</f>
        <v>0</v>
      </c>
      <c r="K56" s="7">
        <f>IF('Notwendige Angaben'!$A17="x",(J3+J5-J6+J7)/(1+USteins)*USteins+J4/(1+UStermeins)*UStermeins-SUM(J9:J12)/(1+VStWEeins)*VStWEeins-(SUM(J17:J19)+SUM(J22:J32)+J35+SUM(J38:J43)+J45)/(1+VSteins)*VSteins-J37/(1+VStermeins)*VStermeins-(J57)/(1+VSteins)*VSteins,0)</f>
        <v>0</v>
      </c>
      <c r="L56" s="7">
        <f>IF('Notwendige Angaben'!$A17="x",(K3+K5-K6+K7)/(1+USteins)*USteins+K4/(1+UStermeins)*UStermeins-SUM(K9:K12)/(1+VStWEeins)*VStWEeins-(SUM(K17:K19)+SUM(K22:K32)+K35+SUM(K38:K43)+K45)/(1+VSteins)*VSteins-K37/(1+VStermeins)*VStermeins-(K57)/(1+VSteins)*VSteins,0)</f>
        <v>0</v>
      </c>
      <c r="M56" s="7">
        <f>IF('Notwendige Angaben'!$A17="x",(L3+L5-L6+L7)/(1+USteins)*USteins+L4/(1+UStermeins)*UStermeins-SUM(L9:L12)/(1+VStWEeins)*VStWEeins-(SUM(L17:L19)+SUM(L22:L32)+L35+SUM(L38:L43)+L45)/(1+VSteins)*VSteins-L37/(1+VStermeins)*VStermeins-(L57)/(1+VSteins)*VSteins,0)</f>
        <v>0</v>
      </c>
      <c r="N56" s="7">
        <f>IF('Notwendige Angaben'!$A17="x",(M3+M5-M6+M7)/(1+USteins)*USteins+M4/(1+UStermeins)*UStermeins-SUM(M9:M12)/(1+VStWEeins)*VStWEeins-(SUM(M17:M19)+SUM(M22:M32)+M35+SUM(M38:M43)+M45)/(1+VSteins)*VSteins-M37/(1+VStermeins)*VStermeins-(M57)/(1+VSteins)*VSteins,0)</f>
        <v>0</v>
      </c>
      <c r="O56" s="7">
        <f>IF('Notwendige Angaben'!$A17="x",(N3+N5-N6+N7)/(1+USteins)*USteins+N4/(1+UStermeins)*UStermeins-SUM(N9:N12)/(1+VStWEeins)*VStWEeins-(SUM(N17:N19)+SUM(N22:N32)+N35+SUM(N38:N43)+N45)/(1+VSteins)*VSteins-N37/(1+VStermeins)*VStermeins-(N57)/(1+VSteins)*VSteins,0)</f>
        <v>0</v>
      </c>
      <c r="P56" s="20">
        <f t="shared" ref="P56:P64" si="63">SUM(D56:O56)</f>
        <v>0</v>
      </c>
      <c r="Q56" s="7">
        <f>IF('Notwendige Angaben'!$A17="x",(O3+O5-O6+O7)/(1+USteins)*USteins+O4/(1+UStermeins)*UStermeins-SUM(O9:O12)/(1+VStWEeins)*VStWEeins-(SUM(O17:O19)+SUM(O22:O32)+O35+SUM(O38:O43)+O45)/(1+VSteins)*VSteins-O37/(1+VStermeins)*VStermeins-(O57)/(1+VSteins)*VSteins,0)</f>
        <v>0</v>
      </c>
      <c r="R56" s="7">
        <f>IF('Notwendige Angaben'!$A17="x",(Q3+Q5-Q6+Q7)/(1+USteins)*USteins+Q4/(1+UStermeins)*UStermeins-SUM(Q9:Q12)/(1+VStWEeins)*VStWEeins-(SUM(Q17:Q19)+SUM(Q22:Q32)+Q35+SUM(Q38:Q43)+Q45)/(1+VSteins)*VSteins-Q37/(1+VStermeins)*VStermeins-($Q$57)/(1+VSteins)*VSteins,0)</f>
        <v>0</v>
      </c>
      <c r="S56" s="7">
        <f>IF('Notwendige Angaben'!$A17="x",(R3+R5-R6+R7)/(1+USteins)*USteins+R4/(1+UStermeins)*UStermeins-SUM(R9:R12)/(1+VStWEeins)*VStWEeins-(SUM(R17:R19)+SUM(R22:R32)+R35+SUM(R38:R43)+R45)/(1+VSteins)*VSteins-R37/(1+VStermeins)*VStermeins,0)</f>
        <v>0</v>
      </c>
      <c r="T56" s="7">
        <f>IF('Notwendige Angaben'!$A17="x",(S3+S5-S6+S7)/(1+USteins)*USteins+S4/(1+UStermeins)*UStermeins-SUM(S9:S12)/(1+VStWEeins)*VStWEeins-(SUM(S17:S19)+SUM(S22:S32)+S35+SUM(S38:S43)+S45)/(1+VSteins)*VSteins-S37/(1+VStermeins)*VStermeins,0)</f>
        <v>0</v>
      </c>
      <c r="U56" s="7">
        <f>IF('Notwendige Angaben'!$A17="x",(T3+T5-T6+T7)/(1+USteins)*USteins+T4/(1+UStermeins)*UStermeins-SUM(T9:T12)/(1+VStWEeins)*VStWEeins-(SUM(T17:T19)+SUM(T22:T32)+T35+SUM(T38:T43)+T45)/(1+VSteins)*VSteins-T37/(1+VStermeins)*VStermeins,0)</f>
        <v>0</v>
      </c>
      <c r="V56" s="7">
        <f>IF('Notwendige Angaben'!$A17="x",(U3+U5-U6+U7)/(1+USteins)*USteins+U4/(1+UStermeins)*UStermeins-SUM(U9:U12)/(1+VStWEeins)*VStWEeins-(SUM(U17:U19)+SUM(U22:U32)+U35+SUM(U38:U43)+U45)/(1+VSteins)*VSteins-U37/(1+VStermeins)*VStermeins,0)</f>
        <v>0</v>
      </c>
      <c r="W56" s="7">
        <f>IF('Notwendige Angaben'!$A17="x",(V3+V5-V6+V7)/(1+USteins)*USteins+V4/(1+UStermeins)*UStermeins-SUM(V9:V12)/(1+VStWEeins)*VStWEeins-(SUM(V17:V19)+SUM(V22:V32)+V35+SUM(V38:V43)+V45)/(1+VSteins)*VSteins-V37/(1+VStermeins)*VStermeins,0)</f>
        <v>0</v>
      </c>
      <c r="X56" s="7">
        <f>IF('Notwendige Angaben'!$A17="x",(W3+W5-W6+W7)/(1+USteins)*USteins+W4/(1+UStermeins)*UStermeins-SUM(W9:W12)/(1+VStWEeins)*VStWEeins-(SUM(W17:W19)+SUM(W22:W32)+W35+SUM(W38:W43)+W45)/(1+VSteins)*VSteins-W37/(1+VStermeins)*VStermeins,0)</f>
        <v>0</v>
      </c>
      <c r="Y56" s="7">
        <f>IF('Notwendige Angaben'!$A17="x",(X3+X5-X6+X7)/(1+USteins)*USteins+X4/(1+UStermeins)*UStermeins-SUM(X9:X12)/(1+VStWEeins)*VStWEeins-(SUM(X17:X19)+SUM(X22:X32)+X35+SUM(X38:X43)+X45)/(1+VSteins)*VSteins-X37/(1+VStermeins)*VStermeins,0)</f>
        <v>0</v>
      </c>
      <c r="Z56" s="7">
        <f>IF('Notwendige Angaben'!$A17="x",(Y3+Y5-Y6+Y7)/(1+USteins)*USteins+Y4/(1+UStermeins)*UStermeins-SUM(Y9:Y12)/(1+VStWEeins)*VStWEeins-(SUM(Y17:Y19)+SUM(Y22:Y32)+Y35+SUM(Y38:Y43)+Y45)/(1+VSteins)*VSteins-Y37/(1+VStermeins)*VStermeins,0)</f>
        <v>0</v>
      </c>
      <c r="AA56" s="7">
        <f>IF('Notwendige Angaben'!$A17="x",(Z3+Z5-Z6+Z7)/(1+USteins)*USteins+Z4/(1+UStermeins)*UStermeins-SUM(Z9:Z12)/(1+VStWEeins)*VStWEeins-(SUM(Z17:Z19)+SUM(Z22:Z32)+Z35+SUM(Z38:Z43)+Z45)/(1+VSteins)*VSteins-Z37/(1+VStermeins)*VStermeins,0)</f>
        <v>0</v>
      </c>
      <c r="AB56" s="7">
        <f>IF('Notwendige Angaben'!$A17="x",(AA3+AA5-AA6+AA7)/(1+USteins)*USteins+AA4/(1+UStermeins)*UStermeins-SUM(AA9:AA12)/(1+VStWEeins)*VStWEeins-(SUM(AA17:AA19)+SUM(AA22:AA32)+AA35+SUM(AA38:AA43)+AA45)/(1+VSteins)*VSteins-AA37/(1+VStermeins)*VStermeins,0)</f>
        <v>0</v>
      </c>
      <c r="AC56" s="20">
        <f t="shared" ref="AC56:AC64" si="64">SUM(Q56:AB56)</f>
        <v>0</v>
      </c>
      <c r="AD56" s="7">
        <f>IF('Notwendige Angaben'!$A17="x",(AB3+AB5-AB6+AB7)/(1+USteins)*USteins+AB4/(1+UStermeins)*UStermeins-SUM(AB9:AB12)/(1+VStWEeins)*VStWEeins-(SUM(AB17:AB19)+SUM(AB22:AB32)+AB35+SUM(AB38:AB43)+AB45)/(1+VSteins)*VSteins-AB37/(1+VStermeins)*VStermeins,0)</f>
        <v>0</v>
      </c>
      <c r="AE56" s="7">
        <f>IF('Notwendige Angaben'!$A17="x",(AD3+AD5-AD6+AD7)/(1+USteins)*USteins+AD4/(1+UStermeins)*UStermeins-SUM(AD9:AD12)/(1+VStWEeins)*VStWEeins-(SUM(AD17:AD19)+SUM(AD22:AD32)+AD35+SUM(AD38:AD43)+AD45)/(1+VSteins)*VSteins-AD37/(1+VStermeins)*VStermeins-($AD$57)/(1+VSteins)*VSteins,0)</f>
        <v>0</v>
      </c>
      <c r="AF56" s="7">
        <f>IF('Notwendige Angaben'!$A17="x",(AE3+AE5-AE6+AE7)/(1+USteins)*USteins+AE4/(1+UStermeins)*UStermeins-SUM(AE9:AE12)/(1+VStWEeins)*VStWEeins-(SUM(AE17:AE19)+SUM(AE22:AE32)+AE35+SUM(AE38:AE43)+AE45)/(1+VSteins)*VSteins-AE37/(1+VStermeins)*VStermeins,0)</f>
        <v>0</v>
      </c>
      <c r="AG56" s="7">
        <f>IF('Notwendige Angaben'!$A17="x",(AF3+AF5-AF6+AF7)/(1+USteins)*USteins+AF4/(1+UStermeins)*UStermeins-SUM(AF9:AF12)/(1+VStWEeins)*VStWEeins-(SUM(AF17:AF19)+SUM(AF22:AF32)+AF35+SUM(AF38:AF43)+AF45)/(1+VSteins)*VSteins-AF37/(1+VStermeins)*VStermeins,0)</f>
        <v>0</v>
      </c>
      <c r="AH56" s="7">
        <f>IF('Notwendige Angaben'!$A17="x",(AG3+AG5-AG6+AG7)/(1+USteins)*USteins+AG4/(1+UStermeins)*UStermeins-SUM(AG9:AG12)/(1+VStWEeins)*VStWEeins-(SUM(AG17:AG19)+SUM(AG22:AG32)+AG35+SUM(AG38:AG43)+AG45)/(1+VSteins)*VSteins-AG37/(1+VStermeins)*VStermeins,0)</f>
        <v>0</v>
      </c>
      <c r="AI56" s="7">
        <f>IF('Notwendige Angaben'!$A17="x",(AH3+AH5-AH6+AH7)/(1+USteins)*USteins+AH4/(1+UStermeins)*UStermeins-SUM(AH9:AH12)/(1+VStWEeins)*VStWEeins-(SUM(AH17:AH19)+SUM(AH22:AH32)+AH35+SUM(AH38:AH43)+AH45)/(1+VSteins)*VSteins-AH37/(1+VStermeins)*VStermeins,0)</f>
        <v>0</v>
      </c>
      <c r="AJ56" s="7">
        <f>IF('Notwendige Angaben'!$A17="x",(AI3+AI5-AI6+AI7)/(1+USteins)*USteins+AI4/(1+UStermeins)*UStermeins-SUM(AI9:AI12)/(1+VStWEeins)*VStWEeins-(SUM(AI17:AI19)+SUM(AI22:AI32)+AI35+SUM(AI38:AI43)+AI45)/(1+VSteins)*VSteins-AI37/(1+VStermeins)*VStermeins,0)</f>
        <v>0</v>
      </c>
      <c r="AK56" s="7">
        <f>IF('Notwendige Angaben'!$A17="x",(AJ3+AJ5-AJ6+AJ7)/(1+USteins)*USteins+AJ4/(1+UStermeins)*UStermeins-SUM(AJ9:AJ12)/(1+VStWEeins)*VStWEeins-(SUM(AJ17:AJ19)+SUM(AJ22:AJ32)+AJ35+SUM(AJ38:AJ43)+AJ45)/(1+VSteins)*VSteins-AJ37/(1+VStermeins)*VStermeins,0)</f>
        <v>0</v>
      </c>
      <c r="AL56" s="7">
        <f>IF('Notwendige Angaben'!$A17="x",(AK3+AK5-AK6+AK7)/(1+USteins)*USteins+AK4/(1+UStermeins)*UStermeins-SUM(AK9:AK12)/(1+VStWEeins)*VStWEeins-(SUM(AK17:AK19)+SUM(AK22:AK32)+AK35+SUM(AK38:AK43)+AK45)/(1+VSteins)*VSteins-AK37/(1+VStermeins)*VStermeins,0)</f>
        <v>0</v>
      </c>
      <c r="AM56" s="7">
        <f>IF('Notwendige Angaben'!$A17="x",(AL3+AL5-AL6+AL7)/(1+USteins)*USteins+AL4/(1+UStermeins)*UStermeins-SUM(AL9:AL12)/(1+VStWEeins)*VStWEeins-(SUM(AL17:AL19)+SUM(AL22:AL32)+AL35+SUM(AL38:AL43)+AL45)/(1+VSteins)*VSteins-AL37/(1+VStermeins)*VStermeins,0)</f>
        <v>0</v>
      </c>
      <c r="AN56" s="7">
        <f>IF('Notwendige Angaben'!$A17="x",(AM3+AM5-AM6+AM7)/(1+USteins)*USteins+AM4/(1+UStermeins)*UStermeins-SUM(AM9:AM12)/(1+VStWEeins)*VStWEeins-(SUM(AM17:AM19)+SUM(AM22:AM32)+AM35+SUM(AM38:AM43)+AM45)/(1+VSteins)*VSteins-AM37/(1+VStermeins)*VStermeins,0)</f>
        <v>0</v>
      </c>
      <c r="AO56" s="7">
        <f>IF('Notwendige Angaben'!$A17="x",(AN3+AN5-AN6+AN7)/(1+USteins)*USteins+AN4/(1+UStermeins)*UStermeins-SUM(AN9:AN12)/(1+VStWEeins)*VStWEeins-(SUM(AN17:AN19)+SUM(AN22:AN32)+AN35+SUM(AN38:AN43)+AN45)/(1+VSteins)*VSteins-AN37/(1+VStermeins)*VStermeins,0)</f>
        <v>0</v>
      </c>
      <c r="AP56" s="20">
        <f t="shared" ref="AP56:AP64" si="65">SUM(AD56:AO56)</f>
        <v>0</v>
      </c>
      <c r="AQ56" s="7">
        <f>IF('Notwendige Angaben'!$A17="x",(AO3+AO5-AO6+AO7)/(1+USteins)*USteins+AO4/(1+UStermeins)*UStermeins-SUM(AO9:AO12)/(1+VStWEeins)*VStWEeins-(SUM(AO17:AO19)+SUM(AO22:AO32)+AO35+SUM(AO38:AO43)+AO45)/(1+VSteins)*VSteins-AO37/(1+VStermeins)*VStermeins,0)</f>
        <v>0</v>
      </c>
      <c r="AR56" s="7">
        <f>IF('Notwendige Angaben'!$A17="x",(AQ3+AQ5-AQ6+AQ7)/(1+USteins)*USteins+AQ4/(1+UStermeins)*UStermeins-SUM(AQ9:AQ12)/(1+VStWEeins)*VStWEeins-(SUM(AQ17:AQ19)+SUM(AQ22:AQ32)+AQ35+SUM(AQ38:AQ43)+AQ45)/(1+VSteins)*VSteins-AQ37/(1+VStermeins)*VStermeins-($AQ$57)/(1+VSteins)*VSteins,0)</f>
        <v>0</v>
      </c>
      <c r="AS56" s="7">
        <f>IF('Notwendige Angaben'!$A17="x",(AR3+AR5-AR6+AR7)/(1+USteins)*USteins+AR4/(1+UStermeins)*UStermeins-SUM(AR9:AR12)/(1+VStWEeins)*VStWEeins-(SUM(AR17:AR19)+SUM(AR22:AR32)+AR35+SUM(AR38:AR43)+AR45)/(1+VSteins)*VSteins-AR37/(1+VStermeins)*VStermeins,0)</f>
        <v>0</v>
      </c>
      <c r="AT56" s="7">
        <f>IF('Notwendige Angaben'!$A17="x",(AS3+AS5-AS6+AS7)/(1+USteins)*USteins+AS4/(1+UStermeins)*UStermeins-SUM(AS9:AS12)/(1+VStWEeins)*VStWEeins-(SUM(AS17:AS19)+SUM(AS22:AS32)+AS35+SUM(AS38:AS43)+AS45)/(1+VSteins)*VSteins-AS37/(1+VStermeins)*VStermeins,0)</f>
        <v>0</v>
      </c>
      <c r="AU56" s="7">
        <f>IF('Notwendige Angaben'!$A17="x",(AT3+AT5-AT6+AT7)/(1+USteins)*USteins+AT4/(1+UStermeins)*UStermeins-SUM(AT9:AT12)/(1+VStWEeins)*VStWEeins-(SUM(AT17:AT19)+SUM(AT22:AT32)+AT35+SUM(AT38:AT43)+AT45)/(1+VSteins)*VSteins-AT37/(1+VStermeins)*VStermeins,0)</f>
        <v>0</v>
      </c>
      <c r="AV56" s="7">
        <f>IF('Notwendige Angaben'!$A17="x",(AU3+AU5-AU6+AU7)/(1+USteins)*USteins+AU4/(1+UStermeins)*UStermeins-SUM(AU9:AU12)/(1+VStWEeins)*VStWEeins-(SUM(AU17:AU19)+SUM(AU22:AU32)+AU35+SUM(AU38:AU43)+AU45)/(1+VSteins)*VSteins-AU37/(1+VStermeins)*VStermeins,0)</f>
        <v>0</v>
      </c>
      <c r="AW56" s="7">
        <f>IF('Notwendige Angaben'!$A17="x",(AV3+AV5-AV6+AV7)/(1+USteins)*USteins+AV4/(1+UStermeins)*UStermeins-SUM(AV9:AV12)/(1+VStWEeins)*VStWEeins-(SUM(AV17:AV19)+SUM(AV22:AV32)+AV35+SUM(AV38:AV43)+AV45)/(1+VSteins)*VSteins-AV37/(1+VStermeins)*VStermeins,0)</f>
        <v>0</v>
      </c>
      <c r="AX56" s="7">
        <f>IF('Notwendige Angaben'!$A17="x",(AW3+AW5-AW6+AW7)/(1+USteins)*USteins+AW4/(1+UStermeins)*UStermeins-SUM(AW9:AW12)/(1+VStWEeins)*VStWEeins-(SUM(AW17:AW19)+SUM(AW22:AW32)+AW35+SUM(AW38:AW43)+AW45)/(1+VSteins)*VSteins-AW37/(1+VStermeins)*VStermeins,0)</f>
        <v>0</v>
      </c>
      <c r="AY56" s="7">
        <f>IF('Notwendige Angaben'!$A17="x",(AX3+AX5-AX6+AX7)/(1+USteins)*USteins+AX4/(1+UStermeins)*UStermeins-SUM(AX9:AX12)/(1+VStWEeins)*VStWEeins-(SUM(AX17:AX19)+SUM(AX22:AX32)+AX35+SUM(AX38:AX43)+AX45)/(1+VSteins)*VSteins-AX37/(1+VStermeins)*VStermeins,0)</f>
        <v>0</v>
      </c>
      <c r="AZ56" s="7">
        <f>IF('Notwendige Angaben'!$A17="x",(AY3+AY5-AY6+AY7)/(1+USteins)*USteins+AY4/(1+UStermeins)*UStermeins-SUM(AY9:AY12)/(1+VStWEeins)*VStWEeins-(SUM(AY17:AY19)+SUM(AY22:AY32)+AY35+SUM(AY38:AY43)+AY45)/(1+VSteins)*VSteins-AY37/(1+VStermeins)*VStermeins,0)</f>
        <v>0</v>
      </c>
      <c r="BA56" s="7">
        <f>IF('Notwendige Angaben'!$A17="x",(AZ3+AZ5-AZ6+AZ7)/(1+USteins)*USteins+AZ4/(1+UStermeins)*UStermeins-SUM(AZ9:AZ12)/(1+VStWEeins)*VStWEeins-(SUM(AZ17:AZ19)+SUM(AZ22:AZ32)+AZ35+SUM(AZ38:AZ43)+AZ45)/(1+VSteins)*VSteins-AZ37/(1+VStermeins)*VStermeins,0)</f>
        <v>0</v>
      </c>
      <c r="BB56" s="7">
        <f>IF('Notwendige Angaben'!$A17="x",(BA3+BA5-BA6+BA7)/(1+USteins)*USteins+BA4/(1+UStermeins)*UStermeins-SUM(BA9:BA12)/(1+VStWEeins)*VStWEeins-(SUM(BA17:BA19)+SUM(BA22:BA32)+BA35+SUM(BA38:BA43)+BA45)/(1+VSteins)*VSteins-BA37/(1+VStermeins)*VStermeins,0)</f>
        <v>0</v>
      </c>
      <c r="BC56" s="20">
        <f t="shared" ref="BC56:BC64" si="66">SUM(AQ56:BB56)</f>
        <v>0</v>
      </c>
    </row>
    <row r="57" spans="1:55" ht="13" x14ac:dyDescent="0.3">
      <c r="A57" t="s">
        <v>27</v>
      </c>
      <c r="D57" s="56"/>
      <c r="E57" s="56"/>
      <c r="F57" s="56"/>
      <c r="G57" s="56"/>
      <c r="H57" s="56"/>
      <c r="I57" s="56"/>
      <c r="J57" s="56"/>
      <c r="K57" s="56"/>
      <c r="L57" s="56"/>
      <c r="M57" s="56"/>
      <c r="N57" s="56"/>
      <c r="O57" s="56"/>
      <c r="P57" s="20">
        <f t="shared" si="63"/>
        <v>0</v>
      </c>
      <c r="Q57" s="56"/>
      <c r="R57" s="56"/>
      <c r="S57" s="56"/>
      <c r="T57" s="56"/>
      <c r="U57" s="56"/>
      <c r="V57" s="56"/>
      <c r="W57" s="56"/>
      <c r="X57" s="56"/>
      <c r="Y57" s="56"/>
      <c r="Z57" s="56"/>
      <c r="AA57" s="56"/>
      <c r="AB57" s="56"/>
      <c r="AC57" s="20">
        <f t="shared" si="64"/>
        <v>0</v>
      </c>
      <c r="AD57" s="56"/>
      <c r="AE57" s="56"/>
      <c r="AF57" s="56"/>
      <c r="AG57" s="56"/>
      <c r="AH57" s="56"/>
      <c r="AI57" s="56"/>
      <c r="AJ57" s="56"/>
      <c r="AK57" s="56"/>
      <c r="AL57" s="56"/>
      <c r="AM57" s="56"/>
      <c r="AN57" s="56"/>
      <c r="AO57" s="56"/>
      <c r="AP57" s="20">
        <f t="shared" si="65"/>
        <v>0</v>
      </c>
      <c r="AQ57" s="56"/>
      <c r="AR57" s="56"/>
      <c r="AS57" s="56"/>
      <c r="AT57" s="56"/>
      <c r="AU57" s="56"/>
      <c r="AV57" s="56"/>
      <c r="AW57" s="56"/>
      <c r="AX57" s="56"/>
      <c r="AY57" s="56"/>
      <c r="AZ57" s="56"/>
      <c r="BA57" s="56"/>
      <c r="BB57" s="56"/>
      <c r="BC57" s="20">
        <f t="shared" si="66"/>
        <v>0</v>
      </c>
    </row>
    <row r="58" spans="1:55" ht="13" x14ac:dyDescent="0.3">
      <c r="A58" t="s">
        <v>92</v>
      </c>
      <c r="D58" s="56"/>
      <c r="E58" s="56"/>
      <c r="F58" s="56"/>
      <c r="G58" s="56"/>
      <c r="H58" s="56"/>
      <c r="I58" s="56"/>
      <c r="J58" s="56"/>
      <c r="K58" s="56"/>
      <c r="L58" s="56"/>
      <c r="M58" s="56"/>
      <c r="N58" s="56"/>
      <c r="O58" s="56"/>
      <c r="P58" s="20">
        <f>SUM(D58:O58)</f>
        <v>0</v>
      </c>
      <c r="Q58" s="56"/>
      <c r="R58" s="56"/>
      <c r="S58" s="56"/>
      <c r="T58" s="56"/>
      <c r="U58" s="56"/>
      <c r="V58" s="56"/>
      <c r="W58" s="56"/>
      <c r="X58" s="56"/>
      <c r="Y58" s="56"/>
      <c r="Z58" s="56"/>
      <c r="AA58" s="56"/>
      <c r="AB58" s="56"/>
      <c r="AC58" s="20">
        <f>SUM(Q58:AB58)</f>
        <v>0</v>
      </c>
      <c r="AD58" s="56"/>
      <c r="AE58" s="56"/>
      <c r="AF58" s="56"/>
      <c r="AG58" s="56"/>
      <c r="AH58" s="56"/>
      <c r="AI58" s="56"/>
      <c r="AJ58" s="56"/>
      <c r="AK58" s="56"/>
      <c r="AL58" s="56"/>
      <c r="AM58" s="56"/>
      <c r="AN58" s="56"/>
      <c r="AO58" s="56"/>
      <c r="AP58" s="20">
        <f>SUM(AD58:AO58)</f>
        <v>0</v>
      </c>
      <c r="AQ58" s="56"/>
      <c r="AR58" s="56"/>
      <c r="AS58" s="56"/>
      <c r="AT58" s="56"/>
      <c r="AU58" s="56"/>
      <c r="AV58" s="56"/>
      <c r="AW58" s="56"/>
      <c r="AX58" s="56"/>
      <c r="AY58" s="56"/>
      <c r="AZ58" s="56"/>
      <c r="BA58" s="56"/>
      <c r="BB58" s="56"/>
      <c r="BC58" s="20">
        <f>SUM(AQ58:BB58)</f>
        <v>0</v>
      </c>
    </row>
    <row r="59" spans="1:55" s="1" customFormat="1" ht="13" x14ac:dyDescent="0.3">
      <c r="A59" s="1" t="s">
        <v>68</v>
      </c>
      <c r="D59" s="56"/>
      <c r="E59" s="56"/>
      <c r="F59" s="56"/>
      <c r="G59" s="56"/>
      <c r="H59" s="56"/>
      <c r="I59" s="56"/>
      <c r="J59" s="56"/>
      <c r="K59" s="56"/>
      <c r="L59" s="56"/>
      <c r="M59" s="56"/>
      <c r="N59" s="56"/>
      <c r="O59" s="56"/>
      <c r="P59" s="57">
        <f>SUM(D59:O59)</f>
        <v>0</v>
      </c>
      <c r="Q59" s="56"/>
      <c r="R59" s="56"/>
      <c r="S59" s="56"/>
      <c r="T59" s="56"/>
      <c r="U59" s="56"/>
      <c r="V59" s="56"/>
      <c r="W59" s="56"/>
      <c r="X59" s="56"/>
      <c r="Y59" s="56"/>
      <c r="Z59" s="56"/>
      <c r="AA59" s="56"/>
      <c r="AB59" s="56"/>
      <c r="AC59" s="57">
        <f>SUM(Q59:AB59)</f>
        <v>0</v>
      </c>
      <c r="AD59" s="56"/>
      <c r="AE59" s="56"/>
      <c r="AF59" s="56"/>
      <c r="AG59" s="56"/>
      <c r="AH59" s="56"/>
      <c r="AI59" s="56"/>
      <c r="AJ59" s="56"/>
      <c r="AK59" s="56"/>
      <c r="AL59" s="56"/>
      <c r="AM59" s="56"/>
      <c r="AN59" s="56"/>
      <c r="AO59" s="56"/>
      <c r="AP59" s="57">
        <f>SUM(AD59:AO59)</f>
        <v>0</v>
      </c>
      <c r="AQ59" s="56"/>
      <c r="AR59" s="56"/>
      <c r="AS59" s="56"/>
      <c r="AT59" s="56"/>
      <c r="AU59" s="56"/>
      <c r="AV59" s="56"/>
      <c r="AW59" s="56"/>
      <c r="AX59" s="56"/>
      <c r="AY59" s="56"/>
      <c r="AZ59" s="56"/>
      <c r="BA59" s="56"/>
      <c r="BB59" s="56"/>
      <c r="BC59" s="57">
        <f>SUM(AQ59:BB59)</f>
        <v>0</v>
      </c>
    </row>
    <row r="60" spans="1:55" ht="13" x14ac:dyDescent="0.3">
      <c r="A60" t="s">
        <v>100</v>
      </c>
      <c r="D60" s="56"/>
      <c r="E60" s="56"/>
      <c r="F60" s="56"/>
      <c r="G60" s="56"/>
      <c r="H60" s="56"/>
      <c r="I60" s="56"/>
      <c r="J60" s="56"/>
      <c r="K60" s="56"/>
      <c r="L60" s="56"/>
      <c r="M60" s="56"/>
      <c r="N60" s="56"/>
      <c r="O60" s="56"/>
      <c r="P60" s="41">
        <f t="shared" si="63"/>
        <v>0</v>
      </c>
      <c r="Q60" s="56"/>
      <c r="R60" s="56"/>
      <c r="S60" s="56"/>
      <c r="T60" s="56"/>
      <c r="U60" s="56"/>
      <c r="V60" s="56"/>
      <c r="W60" s="56"/>
      <c r="X60" s="56"/>
      <c r="Y60" s="56"/>
      <c r="Z60" s="56"/>
      <c r="AA60" s="56"/>
      <c r="AB60" s="56"/>
      <c r="AC60" s="41">
        <f t="shared" si="64"/>
        <v>0</v>
      </c>
      <c r="AD60" s="56"/>
      <c r="AE60" s="56"/>
      <c r="AF60" s="56"/>
      <c r="AG60" s="56"/>
      <c r="AH60" s="56"/>
      <c r="AI60" s="56"/>
      <c r="AJ60" s="56"/>
      <c r="AK60" s="56"/>
      <c r="AL60" s="56"/>
      <c r="AM60" s="56"/>
      <c r="AN60" s="56"/>
      <c r="AO60" s="56"/>
      <c r="AP60" s="41">
        <f t="shared" si="65"/>
        <v>0</v>
      </c>
      <c r="AQ60" s="56"/>
      <c r="AR60" s="56"/>
      <c r="AS60" s="56"/>
      <c r="AT60" s="56"/>
      <c r="AU60" s="56"/>
      <c r="AV60" s="56"/>
      <c r="AW60" s="56"/>
      <c r="AX60" s="56"/>
      <c r="AY60" s="56"/>
      <c r="AZ60" s="56"/>
      <c r="BA60" s="56"/>
      <c r="BB60" s="56"/>
      <c r="BC60" s="41">
        <f t="shared" si="66"/>
        <v>0</v>
      </c>
    </row>
    <row r="61" spans="1:55" ht="13" x14ac:dyDescent="0.3">
      <c r="A61" t="s">
        <v>25</v>
      </c>
      <c r="D61" s="56"/>
      <c r="E61" s="56"/>
      <c r="F61" s="56"/>
      <c r="G61" s="56"/>
      <c r="H61" s="56"/>
      <c r="I61" s="56"/>
      <c r="J61" s="56"/>
      <c r="K61" s="56"/>
      <c r="L61" s="56"/>
      <c r="M61" s="56"/>
      <c r="N61" s="56"/>
      <c r="O61" s="56"/>
      <c r="P61" s="41">
        <f>SUM(D61:O61)</f>
        <v>0</v>
      </c>
      <c r="Q61" s="56"/>
      <c r="R61" s="56"/>
      <c r="S61" s="56"/>
      <c r="T61" s="56"/>
      <c r="U61" s="56"/>
      <c r="V61" s="56"/>
      <c r="W61" s="56"/>
      <c r="X61" s="56"/>
      <c r="Y61" s="56"/>
      <c r="Z61" s="56"/>
      <c r="AA61" s="56"/>
      <c r="AB61" s="56"/>
      <c r="AC61" s="41">
        <f>SUM(Q61:AB61)</f>
        <v>0</v>
      </c>
      <c r="AD61" s="56"/>
      <c r="AE61" s="56"/>
      <c r="AF61" s="56"/>
      <c r="AG61" s="56"/>
      <c r="AH61" s="56"/>
      <c r="AI61" s="56"/>
      <c r="AJ61" s="56"/>
      <c r="AK61" s="56"/>
      <c r="AL61" s="56"/>
      <c r="AM61" s="56"/>
      <c r="AN61" s="56"/>
      <c r="AO61" s="56"/>
      <c r="AP61" s="41">
        <f>SUM(AD61:AO61)</f>
        <v>0</v>
      </c>
      <c r="AQ61" s="56"/>
      <c r="AR61" s="56"/>
      <c r="AS61" s="56"/>
      <c r="AT61" s="56"/>
      <c r="AU61" s="56"/>
      <c r="AV61" s="56"/>
      <c r="AW61" s="56"/>
      <c r="AX61" s="56"/>
      <c r="AY61" s="56"/>
      <c r="AZ61" s="56"/>
      <c r="BA61" s="56"/>
      <c r="BB61" s="56"/>
      <c r="BC61" s="41">
        <f>SUM(AQ61:BB61)</f>
        <v>0</v>
      </c>
    </row>
    <row r="62" spans="1:55" ht="13" x14ac:dyDescent="0.3">
      <c r="A62" s="5" t="s">
        <v>190</v>
      </c>
      <c r="D62" s="56"/>
      <c r="E62" s="56"/>
      <c r="F62" s="56"/>
      <c r="G62" s="56"/>
      <c r="H62" s="56"/>
      <c r="I62" s="56"/>
      <c r="J62" s="56"/>
      <c r="K62" s="56"/>
      <c r="L62" s="56"/>
      <c r="M62" s="56"/>
      <c r="N62" s="56"/>
      <c r="O62" s="56"/>
      <c r="P62" s="20">
        <f t="shared" si="63"/>
        <v>0</v>
      </c>
      <c r="Q62" s="56"/>
      <c r="R62" s="56"/>
      <c r="S62" s="56"/>
      <c r="T62" s="56"/>
      <c r="U62" s="56"/>
      <c r="V62" s="56"/>
      <c r="W62" s="56"/>
      <c r="X62" s="56"/>
      <c r="Y62" s="56"/>
      <c r="Z62" s="56"/>
      <c r="AA62" s="56"/>
      <c r="AB62" s="56"/>
      <c r="AC62" s="20">
        <f t="shared" si="64"/>
        <v>0</v>
      </c>
      <c r="AD62" s="56"/>
      <c r="AE62" s="56"/>
      <c r="AF62" s="7"/>
      <c r="AG62" s="7"/>
      <c r="AH62" s="7"/>
      <c r="AI62" s="7"/>
      <c r="AJ62" s="7"/>
      <c r="AK62" s="7"/>
      <c r="AL62" s="7"/>
      <c r="AM62" s="7"/>
      <c r="AN62" s="7"/>
      <c r="AO62" s="7"/>
      <c r="AP62" s="20">
        <f t="shared" si="65"/>
        <v>0</v>
      </c>
      <c r="AQ62" s="7"/>
      <c r="AR62" s="7"/>
      <c r="AS62" s="7"/>
      <c r="AT62" s="7"/>
      <c r="AU62" s="7"/>
      <c r="AV62" s="7"/>
      <c r="AW62" s="7"/>
      <c r="AX62" s="7"/>
      <c r="AY62" s="7"/>
      <c r="AZ62" s="7"/>
      <c r="BA62" s="7"/>
      <c r="BB62" s="7"/>
      <c r="BC62" s="20">
        <f t="shared" si="66"/>
        <v>0</v>
      </c>
    </row>
    <row r="63" spans="1:55" x14ac:dyDescent="0.25">
      <c r="A63" t="s">
        <v>86</v>
      </c>
      <c r="D63" s="54">
        <f>IF(kapges="x",0,IF(Monat&lt;=1,+'Privater Finanzbedarf'!$C$32,0))</f>
        <v>0</v>
      </c>
      <c r="E63" s="54">
        <f>IF(kapges="x",0,IF(Monat&lt;=2,+'Privater Finanzbedarf'!$C$32,0))</f>
        <v>0</v>
      </c>
      <c r="F63" s="54">
        <f>IF(kapges="x",0,IF(Monat&lt;=3,+'Privater Finanzbedarf'!$C$32,0))</f>
        <v>0</v>
      </c>
      <c r="G63" s="54">
        <f>IF(kapges="x",0,IF(Monat&lt;=4,+'Privater Finanzbedarf'!$C$32,0))</f>
        <v>0</v>
      </c>
      <c r="H63" s="54">
        <f>IF(kapges="x",0,IF(Monat&lt;=5,+'Privater Finanzbedarf'!$C$32,0))</f>
        <v>0</v>
      </c>
      <c r="I63" s="54">
        <f>IF(kapges="x",0,IF(Monat&lt;=6,+'Privater Finanzbedarf'!$C$32,0))</f>
        <v>0</v>
      </c>
      <c r="J63" s="54">
        <f>IF(kapges="x",0,IF(Monat&lt;=7,+'Privater Finanzbedarf'!$C$32,0))</f>
        <v>0</v>
      </c>
      <c r="K63" s="54">
        <f>IF(kapges="x",0,IF(Monat&lt;=8,+'Privater Finanzbedarf'!$C$32,0))</f>
        <v>0</v>
      </c>
      <c r="L63" s="54">
        <f>IF(kapges="x",0,IF(Monat&lt;=9,+'Privater Finanzbedarf'!$C$32,0))</f>
        <v>0</v>
      </c>
      <c r="M63" s="54">
        <f>IF(kapges="x",0,IF(Monat&lt;=10,+'Privater Finanzbedarf'!$C$32,0))</f>
        <v>0</v>
      </c>
      <c r="N63" s="54">
        <f>IF(kapges="x",0,IF(Monat&lt;=11,+'Privater Finanzbedarf'!$C$32,0))</f>
        <v>0</v>
      </c>
      <c r="O63" s="54">
        <f>IF(kapges="x",0,IF(Monat&lt;=12,+'Privater Finanzbedarf'!$C$32,0))</f>
        <v>0</v>
      </c>
      <c r="P63" s="20">
        <f t="shared" si="63"/>
        <v>0</v>
      </c>
      <c r="Q63" s="54">
        <f>IF(kapges="x",0,+'Privater Finanzbedarf'!$D$32)</f>
        <v>0</v>
      </c>
      <c r="R63" s="54">
        <f>IF(kapges="x",0,+'Privater Finanzbedarf'!$D$32)</f>
        <v>0</v>
      </c>
      <c r="S63" s="54">
        <f>IF(kapges="x",0,+'Privater Finanzbedarf'!$D$32)</f>
        <v>0</v>
      </c>
      <c r="T63" s="54">
        <f>IF(kapges="x",0,+'Privater Finanzbedarf'!$D$32)</f>
        <v>0</v>
      </c>
      <c r="U63" s="54">
        <f>IF(kapges="x",0,+'Privater Finanzbedarf'!$D$32)</f>
        <v>0</v>
      </c>
      <c r="V63" s="54">
        <f>IF(kapges="x",0,+'Privater Finanzbedarf'!$D$32)</f>
        <v>0</v>
      </c>
      <c r="W63" s="54">
        <f>IF(kapges="x",0,+'Privater Finanzbedarf'!$D$32)</f>
        <v>0</v>
      </c>
      <c r="X63" s="54">
        <f>IF(kapges="x",0,+'Privater Finanzbedarf'!$D$32)</f>
        <v>0</v>
      </c>
      <c r="Y63" s="54">
        <f>IF(kapges="x",0,+'Privater Finanzbedarf'!$D$32)</f>
        <v>0</v>
      </c>
      <c r="Z63" s="54">
        <f>IF(kapges="x",0,+'Privater Finanzbedarf'!$D$32)</f>
        <v>0</v>
      </c>
      <c r="AA63" s="54">
        <f>IF(kapges="x",0,+'Privater Finanzbedarf'!$D$32)</f>
        <v>0</v>
      </c>
      <c r="AB63" s="54">
        <f>IF(kapges="x",0,+'Privater Finanzbedarf'!$D$32)</f>
        <v>0</v>
      </c>
      <c r="AC63" s="20">
        <f t="shared" si="64"/>
        <v>0</v>
      </c>
      <c r="AD63" s="54">
        <f>IF(kapges="x",0,+'Privater Finanzbedarf'!$E$32)</f>
        <v>0</v>
      </c>
      <c r="AE63" s="54">
        <f>IF(kapges="x",0,+'Privater Finanzbedarf'!$E$32)</f>
        <v>0</v>
      </c>
      <c r="AF63" s="54">
        <f>IF(kapges="x",0,+'Privater Finanzbedarf'!$E$32)</f>
        <v>0</v>
      </c>
      <c r="AG63" s="54">
        <f>IF(kapges="x",0,+'Privater Finanzbedarf'!$E$32)</f>
        <v>0</v>
      </c>
      <c r="AH63" s="54">
        <f>IF(kapges="x",0,+'Privater Finanzbedarf'!$E$32)</f>
        <v>0</v>
      </c>
      <c r="AI63" s="54">
        <f>IF(kapges="x",0,+'Privater Finanzbedarf'!$E$32)</f>
        <v>0</v>
      </c>
      <c r="AJ63" s="54">
        <f>IF(kapges="x",0,+'Privater Finanzbedarf'!$E$32)</f>
        <v>0</v>
      </c>
      <c r="AK63" s="54">
        <f>IF(kapges="x",0,+'Privater Finanzbedarf'!$E$32)</f>
        <v>0</v>
      </c>
      <c r="AL63" s="54">
        <f>IF(kapges="x",0,+'Privater Finanzbedarf'!$E$32)</f>
        <v>0</v>
      </c>
      <c r="AM63" s="54">
        <f>IF(kapges="x",0,+'Privater Finanzbedarf'!$E$32)</f>
        <v>0</v>
      </c>
      <c r="AN63" s="54">
        <f>IF(kapges="x",0,+'Privater Finanzbedarf'!$E$32)</f>
        <v>0</v>
      </c>
      <c r="AO63" s="54">
        <f>IF(kapges="x",0,+'Privater Finanzbedarf'!$E$32)</f>
        <v>0</v>
      </c>
      <c r="AP63" s="20">
        <f t="shared" si="65"/>
        <v>0</v>
      </c>
      <c r="AQ63" s="54">
        <f>IF(kapges="x",0,+'Privater Finanzbedarf'!$F$32)</f>
        <v>0</v>
      </c>
      <c r="AR63" s="54">
        <f>IF(kapges="x",0,+'Privater Finanzbedarf'!$F$32)</f>
        <v>0</v>
      </c>
      <c r="AS63" s="54">
        <f>IF(kapges="x",0,+'Privater Finanzbedarf'!$F$32)</f>
        <v>0</v>
      </c>
      <c r="AT63" s="54">
        <f>IF(kapges="x",0,+'Privater Finanzbedarf'!$F$32)</f>
        <v>0</v>
      </c>
      <c r="AU63" s="54">
        <f>IF(kapges="x",0,+'Privater Finanzbedarf'!$F$32)</f>
        <v>0</v>
      </c>
      <c r="AV63" s="54">
        <f>IF(kapges="x",0,+'Privater Finanzbedarf'!$F$32)</f>
        <v>0</v>
      </c>
      <c r="AW63" s="54">
        <f>IF(kapges="x",0,+'Privater Finanzbedarf'!$F$32)</f>
        <v>0</v>
      </c>
      <c r="AX63" s="54">
        <f>IF(kapges="x",0,+'Privater Finanzbedarf'!$F$32)</f>
        <v>0</v>
      </c>
      <c r="AY63" s="54">
        <f>IF(kapges="x",0,+'Privater Finanzbedarf'!$F$32)</f>
        <v>0</v>
      </c>
      <c r="AZ63" s="54">
        <f>IF(kapges="x",0,+'Privater Finanzbedarf'!$F$32)</f>
        <v>0</v>
      </c>
      <c r="BA63" s="54">
        <f>IF(kapges="x",0,+'Privater Finanzbedarf'!$F$32)</f>
        <v>0</v>
      </c>
      <c r="BB63" s="54">
        <f>IF(kapges="x",0,+'Privater Finanzbedarf'!$F$32)</f>
        <v>0</v>
      </c>
      <c r="BC63" s="20">
        <f t="shared" si="66"/>
        <v>0</v>
      </c>
    </row>
    <row r="64" spans="1:55" x14ac:dyDescent="0.25">
      <c r="A64" s="6" t="s">
        <v>205</v>
      </c>
      <c r="B64" s="6"/>
      <c r="C64" s="6"/>
      <c r="D64" s="15">
        <f>+D55-D57+D58-D59-D60-D61+D62-D63</f>
        <v>0</v>
      </c>
      <c r="E64" s="15">
        <f>+E55-E56-E57+E58-E59-E60-E61+E62-E63</f>
        <v>0</v>
      </c>
      <c r="F64" s="15">
        <f t="shared" ref="F64:O64" si="67">+F55-F56-F57+F58-F59-F60-F61+F62-F63</f>
        <v>0</v>
      </c>
      <c r="G64" s="15">
        <f t="shared" si="67"/>
        <v>0</v>
      </c>
      <c r="H64" s="15">
        <f t="shared" si="67"/>
        <v>0</v>
      </c>
      <c r="I64" s="15">
        <f t="shared" si="67"/>
        <v>0</v>
      </c>
      <c r="J64" s="15">
        <f t="shared" si="67"/>
        <v>0</v>
      </c>
      <c r="K64" s="15">
        <f t="shared" si="67"/>
        <v>0</v>
      </c>
      <c r="L64" s="15">
        <f t="shared" si="67"/>
        <v>0</v>
      </c>
      <c r="M64" s="15">
        <f t="shared" si="67"/>
        <v>0</v>
      </c>
      <c r="N64" s="15">
        <f t="shared" si="67"/>
        <v>0</v>
      </c>
      <c r="O64" s="15">
        <f t="shared" si="67"/>
        <v>0</v>
      </c>
      <c r="P64" s="15">
        <f t="shared" si="63"/>
        <v>0</v>
      </c>
      <c r="Q64" s="15">
        <f>+Q55-Q56-Q57+Q58-Q59-Q60-Q61+Q62-Q63</f>
        <v>0</v>
      </c>
      <c r="R64" s="15">
        <f t="shared" ref="R64:AB64" si="68">+R55-R56-R57+R58-R59-R60-R61+R62-R63</f>
        <v>0</v>
      </c>
      <c r="S64" s="15">
        <f t="shared" si="68"/>
        <v>0</v>
      </c>
      <c r="T64" s="15">
        <f t="shared" si="68"/>
        <v>0</v>
      </c>
      <c r="U64" s="15">
        <f t="shared" si="68"/>
        <v>0</v>
      </c>
      <c r="V64" s="15">
        <f t="shared" si="68"/>
        <v>0</v>
      </c>
      <c r="W64" s="15">
        <f t="shared" si="68"/>
        <v>0</v>
      </c>
      <c r="X64" s="15">
        <f t="shared" si="68"/>
        <v>0</v>
      </c>
      <c r="Y64" s="15">
        <f t="shared" si="68"/>
        <v>0</v>
      </c>
      <c r="Z64" s="15">
        <f t="shared" si="68"/>
        <v>0</v>
      </c>
      <c r="AA64" s="15">
        <f t="shared" si="68"/>
        <v>0</v>
      </c>
      <c r="AB64" s="15">
        <f t="shared" si="68"/>
        <v>0</v>
      </c>
      <c r="AC64" s="15">
        <f t="shared" si="64"/>
        <v>0</v>
      </c>
      <c r="AD64" s="15">
        <f>+AD55-AD56-AD57+AD58-AD59-AD60-AD61+AD62-AD63</f>
        <v>0</v>
      </c>
      <c r="AE64" s="15">
        <f t="shared" ref="AE64:AO64" si="69">+AE55-AE56-AE57+AE58-AE59-AE60-AE61+AE62-AE63</f>
        <v>0</v>
      </c>
      <c r="AF64" s="15">
        <f t="shared" si="69"/>
        <v>0</v>
      </c>
      <c r="AG64" s="15">
        <f t="shared" si="69"/>
        <v>0</v>
      </c>
      <c r="AH64" s="15">
        <f t="shared" si="69"/>
        <v>0</v>
      </c>
      <c r="AI64" s="15">
        <f t="shared" si="69"/>
        <v>0</v>
      </c>
      <c r="AJ64" s="15">
        <f t="shared" si="69"/>
        <v>0</v>
      </c>
      <c r="AK64" s="15">
        <f t="shared" si="69"/>
        <v>0</v>
      </c>
      <c r="AL64" s="15">
        <f t="shared" si="69"/>
        <v>0</v>
      </c>
      <c r="AM64" s="15">
        <f t="shared" si="69"/>
        <v>0</v>
      </c>
      <c r="AN64" s="15">
        <f t="shared" si="69"/>
        <v>0</v>
      </c>
      <c r="AO64" s="15">
        <f t="shared" si="69"/>
        <v>0</v>
      </c>
      <c r="AP64" s="15">
        <f t="shared" si="65"/>
        <v>0</v>
      </c>
      <c r="AQ64" s="15">
        <f>+AQ55-AQ56-AQ57+AQ58-AQ59-AQ60-AQ61+AQ62-AQ63</f>
        <v>0</v>
      </c>
      <c r="AR64" s="15">
        <f t="shared" ref="AR64:BB64" si="70">+AR55-AR56-AR57+AR58-AR59-AR60-AR61+AR62-AR63</f>
        <v>0</v>
      </c>
      <c r="AS64" s="15">
        <f t="shared" si="70"/>
        <v>0</v>
      </c>
      <c r="AT64" s="15">
        <f t="shared" si="70"/>
        <v>0</v>
      </c>
      <c r="AU64" s="15">
        <f t="shared" si="70"/>
        <v>0</v>
      </c>
      <c r="AV64" s="15">
        <f t="shared" si="70"/>
        <v>0</v>
      </c>
      <c r="AW64" s="15">
        <f t="shared" si="70"/>
        <v>0</v>
      </c>
      <c r="AX64" s="15">
        <f t="shared" si="70"/>
        <v>0</v>
      </c>
      <c r="AY64" s="15">
        <f t="shared" si="70"/>
        <v>0</v>
      </c>
      <c r="AZ64" s="15">
        <f t="shared" si="70"/>
        <v>0</v>
      </c>
      <c r="BA64" s="15">
        <f t="shared" si="70"/>
        <v>0</v>
      </c>
      <c r="BB64" s="15">
        <f t="shared" si="70"/>
        <v>0</v>
      </c>
      <c r="BC64" s="15">
        <f t="shared" si="66"/>
        <v>0</v>
      </c>
    </row>
    <row r="65" spans="1:55" ht="13" x14ac:dyDescent="0.3">
      <c r="A65" t="s">
        <v>28</v>
      </c>
      <c r="D65" s="54">
        <f>IF(Monat=1,SUM(Finanzierungsplan!$D$16),0)</f>
        <v>0</v>
      </c>
      <c r="E65" s="54">
        <f>IF(Monat=2,SUM(Finanzierungsplan!$D$16),0)</f>
        <v>0</v>
      </c>
      <c r="F65" s="54">
        <f>IF(Monat=3,SUM(Finanzierungsplan!$D$16),0)</f>
        <v>0</v>
      </c>
      <c r="G65" s="54">
        <f>IF(Monat=4,SUM(Finanzierungsplan!$D$16),0)</f>
        <v>0</v>
      </c>
      <c r="H65" s="54">
        <f>IF(Monat=5,SUM(Finanzierungsplan!$D$16),0)</f>
        <v>0</v>
      </c>
      <c r="I65" s="54">
        <f>IF(Monat=6,SUM(Finanzierungsplan!$D$16),0)</f>
        <v>0</v>
      </c>
      <c r="J65" s="54">
        <f>IF(Monat=7,SUM(Finanzierungsplan!$D$16),0)</f>
        <v>0</v>
      </c>
      <c r="K65" s="54">
        <f>IF(Monat=8,SUM(Finanzierungsplan!$D$16),0)</f>
        <v>0</v>
      </c>
      <c r="L65" s="54">
        <f>IF(Monat=9,SUM(Finanzierungsplan!$D$16),0)</f>
        <v>0</v>
      </c>
      <c r="M65" s="54">
        <f>IF(Monat=10,SUM(Finanzierungsplan!$D$16),0)</f>
        <v>0</v>
      </c>
      <c r="N65" s="54">
        <f>IF(Monat=11,SUM(Finanzierungsplan!$D$16),0)</f>
        <v>0</v>
      </c>
      <c r="O65" s="54">
        <f>IF(Monat=12,SUM(Finanzierungsplan!$D$16),0)</f>
        <v>0</v>
      </c>
      <c r="P65" s="20"/>
      <c r="Q65" s="55"/>
      <c r="R65" s="55"/>
      <c r="S65" s="55"/>
      <c r="T65" s="55"/>
      <c r="U65" s="55"/>
      <c r="V65" s="55"/>
      <c r="W65" s="55"/>
      <c r="X65" s="55"/>
      <c r="Y65" s="55"/>
      <c r="Z65" s="55"/>
      <c r="AA65" s="55"/>
      <c r="AB65" s="55"/>
      <c r="AC65" s="20"/>
      <c r="AD65" s="55"/>
      <c r="AE65" s="55"/>
      <c r="AF65" s="55"/>
      <c r="AG65" s="55"/>
      <c r="AH65" s="55"/>
      <c r="AI65" s="55"/>
      <c r="AJ65" s="55"/>
      <c r="AK65" s="55"/>
      <c r="AL65" s="55"/>
      <c r="AM65" s="55"/>
      <c r="AN65" s="55"/>
      <c r="AO65" s="55"/>
      <c r="AP65" s="20"/>
      <c r="AQ65" s="55"/>
      <c r="AR65" s="55"/>
      <c r="AS65" s="55"/>
      <c r="AT65" s="55"/>
      <c r="AU65" s="55"/>
      <c r="AV65" s="55"/>
      <c r="AW65" s="55"/>
      <c r="AX65" s="55"/>
      <c r="AY65" s="55"/>
      <c r="AZ65" s="55"/>
      <c r="BA65" s="55"/>
      <c r="BB65" s="55"/>
      <c r="BC65" s="20"/>
    </row>
    <row r="66" spans="1:55" s="7" customFormat="1" x14ac:dyDescent="0.25">
      <c r="A66" s="131" t="s">
        <v>29</v>
      </c>
      <c r="B66" s="131"/>
      <c r="C66" s="131"/>
      <c r="D66" s="131">
        <f>+D64+D65</f>
        <v>0</v>
      </c>
      <c r="E66" s="131">
        <f>+D66+E64+E65</f>
        <v>0</v>
      </c>
      <c r="F66" s="131">
        <f t="shared" ref="F66:O66" si="71">+E66+F64+F65</f>
        <v>0</v>
      </c>
      <c r="G66" s="131">
        <f t="shared" si="71"/>
        <v>0</v>
      </c>
      <c r="H66" s="131">
        <f>+G66+H64+H65</f>
        <v>0</v>
      </c>
      <c r="I66" s="131">
        <f t="shared" si="71"/>
        <v>0</v>
      </c>
      <c r="J66" s="131">
        <f t="shared" si="71"/>
        <v>0</v>
      </c>
      <c r="K66" s="131">
        <f t="shared" si="71"/>
        <v>0</v>
      </c>
      <c r="L66" s="131">
        <f t="shared" si="71"/>
        <v>0</v>
      </c>
      <c r="M66" s="131">
        <f t="shared" si="71"/>
        <v>0</v>
      </c>
      <c r="N66" s="131">
        <f t="shared" si="71"/>
        <v>0</v>
      </c>
      <c r="O66" s="131">
        <f t="shared" si="71"/>
        <v>0</v>
      </c>
      <c r="P66" s="132"/>
      <c r="Q66" s="131">
        <f>+O66+Q64</f>
        <v>0</v>
      </c>
      <c r="R66" s="131">
        <f>+Q66+R64</f>
        <v>0</v>
      </c>
      <c r="S66" s="131">
        <f t="shared" ref="S66:AB66" si="72">+R66+S64</f>
        <v>0</v>
      </c>
      <c r="T66" s="131">
        <f t="shared" si="72"/>
        <v>0</v>
      </c>
      <c r="U66" s="131">
        <f t="shared" si="72"/>
        <v>0</v>
      </c>
      <c r="V66" s="131">
        <f t="shared" si="72"/>
        <v>0</v>
      </c>
      <c r="W66" s="131">
        <f t="shared" si="72"/>
        <v>0</v>
      </c>
      <c r="X66" s="131">
        <f t="shared" si="72"/>
        <v>0</v>
      </c>
      <c r="Y66" s="131">
        <f t="shared" si="72"/>
        <v>0</v>
      </c>
      <c r="Z66" s="131">
        <f t="shared" si="72"/>
        <v>0</v>
      </c>
      <c r="AA66" s="131">
        <f t="shared" si="72"/>
        <v>0</v>
      </c>
      <c r="AB66" s="131">
        <f t="shared" si="72"/>
        <v>0</v>
      </c>
      <c r="AC66" s="132"/>
      <c r="AD66" s="131">
        <f>+AB66+AD64</f>
        <v>0</v>
      </c>
      <c r="AE66" s="131">
        <f>+AD66+AE64</f>
        <v>0</v>
      </c>
      <c r="AF66" s="131">
        <f t="shared" ref="AF66:AO66" si="73">+AE66+AF64</f>
        <v>0</v>
      </c>
      <c r="AG66" s="131">
        <f t="shared" si="73"/>
        <v>0</v>
      </c>
      <c r="AH66" s="131">
        <f t="shared" si="73"/>
        <v>0</v>
      </c>
      <c r="AI66" s="131">
        <f t="shared" si="73"/>
        <v>0</v>
      </c>
      <c r="AJ66" s="131">
        <f t="shared" si="73"/>
        <v>0</v>
      </c>
      <c r="AK66" s="131">
        <f t="shared" si="73"/>
        <v>0</v>
      </c>
      <c r="AL66" s="131">
        <f t="shared" si="73"/>
        <v>0</v>
      </c>
      <c r="AM66" s="131">
        <f t="shared" si="73"/>
        <v>0</v>
      </c>
      <c r="AN66" s="131">
        <f t="shared" si="73"/>
        <v>0</v>
      </c>
      <c r="AO66" s="131">
        <f t="shared" si="73"/>
        <v>0</v>
      </c>
      <c r="AP66" s="132"/>
      <c r="AQ66" s="131">
        <f>+AO66+AQ64</f>
        <v>0</v>
      </c>
      <c r="AR66" s="131">
        <f>+AQ66+AR64</f>
        <v>0</v>
      </c>
      <c r="AS66" s="131">
        <f t="shared" ref="AS66:BB66" si="74">+AR66+AS64</f>
        <v>0</v>
      </c>
      <c r="AT66" s="131">
        <f t="shared" si="74"/>
        <v>0</v>
      </c>
      <c r="AU66" s="131">
        <f t="shared" si="74"/>
        <v>0</v>
      </c>
      <c r="AV66" s="131">
        <f t="shared" si="74"/>
        <v>0</v>
      </c>
      <c r="AW66" s="131">
        <f t="shared" si="74"/>
        <v>0</v>
      </c>
      <c r="AX66" s="131">
        <f t="shared" si="74"/>
        <v>0</v>
      </c>
      <c r="AY66" s="131">
        <f t="shared" si="74"/>
        <v>0</v>
      </c>
      <c r="AZ66" s="131">
        <f t="shared" si="74"/>
        <v>0</v>
      </c>
      <c r="BA66" s="131">
        <f t="shared" si="74"/>
        <v>0</v>
      </c>
      <c r="BB66" s="131">
        <f t="shared" si="74"/>
        <v>0</v>
      </c>
      <c r="BC66" s="132"/>
    </row>
  </sheetData>
  <sheetProtection algorithmName="SHA-512" hashValue="/E8awtkdbqKMJP+bCjhoV81Xo7qDXznefKvwwz5MvCYirWbLUZr9eSTmCwM9hK5+T8iTnTnPrxuWU/unPnL3Lg==" saltValue="H0Mi4EfJm/2XSzk41A0u/w==" spinCount="100000" sheet="1" formatColumns="0"/>
  <mergeCells count="7">
    <mergeCell ref="A1:C1"/>
    <mergeCell ref="B46:C46"/>
    <mergeCell ref="B47:C47"/>
    <mergeCell ref="B51:C51"/>
    <mergeCell ref="B48:C48"/>
    <mergeCell ref="B49:C49"/>
    <mergeCell ref="B50:C50"/>
  </mergeCells>
  <pageMargins left="0.70866141732283472" right="0.70866141732283472" top="1.1811023622047245" bottom="0.78740157480314965" header="0.31496062992125984" footer="0.31496062992125984"/>
  <pageSetup paperSize="9" scale="54" fitToWidth="4" orientation="landscape" r:id="rId1"/>
  <headerFooter>
    <oddHeader>&amp;L&amp;G&amp;R&amp;"Arial,Fett"&amp;12IHK Köln - das Finanztool&amp;"Arial,Standard"&amp;10
&amp;A</oddHeader>
    <oddFooter>&amp;L&amp;8&amp;Z&amp;F\&amp;A\&amp;D\&amp;T&amp;RRelease 3.11</oddFooter>
  </headerFooter>
  <colBreaks count="3" manualBreakCount="3">
    <brk id="16" max="1048575" man="1"/>
    <brk id="29" max="1048575" man="1"/>
    <brk id="42" max="1048575" man="1"/>
  </colBreaks>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dimension ref="A1:E63"/>
  <sheetViews>
    <sheetView zoomScale="130" zoomScaleNormal="130" workbookViewId="0">
      <selection activeCell="D16" sqref="D16"/>
    </sheetView>
  </sheetViews>
  <sheetFormatPr baseColWidth="10" defaultColWidth="11.453125" defaultRowHeight="12.5" x14ac:dyDescent="0.25"/>
  <cols>
    <col min="1" max="2" width="3.26953125" customWidth="1"/>
    <col min="3" max="3" width="55.26953125" customWidth="1"/>
    <col min="5" max="5" width="11.453125" customWidth="1"/>
  </cols>
  <sheetData>
    <row r="1" spans="1:5" ht="20" x14ac:dyDescent="0.4">
      <c r="A1" s="24" t="s">
        <v>112</v>
      </c>
      <c r="B1" s="26"/>
      <c r="C1" s="26"/>
      <c r="D1" s="25"/>
      <c r="E1" s="25"/>
    </row>
    <row r="2" spans="1:5" x14ac:dyDescent="0.25">
      <c r="D2" s="10"/>
      <c r="E2" s="27" t="s">
        <v>47</v>
      </c>
    </row>
    <row r="3" spans="1:5" ht="13" x14ac:dyDescent="0.3">
      <c r="A3" s="22" t="s">
        <v>123</v>
      </c>
      <c r="D3" s="10"/>
      <c r="E3" s="10"/>
    </row>
    <row r="4" spans="1:5" x14ac:dyDescent="0.25">
      <c r="B4" t="s">
        <v>31</v>
      </c>
      <c r="D4" s="10"/>
      <c r="E4" s="10"/>
    </row>
    <row r="5" spans="1:5" x14ac:dyDescent="0.25">
      <c r="C5" t="s">
        <v>48</v>
      </c>
      <c r="D5" s="7">
        <f>IF('Notwendige Angaben'!A$17="x",+Investitionsplan!C13,+Investitionsplan!C13*(1+VSt))</f>
        <v>0</v>
      </c>
      <c r="E5" s="10"/>
    </row>
    <row r="6" spans="1:5" x14ac:dyDescent="0.25">
      <c r="C6" t="s">
        <v>32</v>
      </c>
      <c r="D6" s="7">
        <f>+Investitionsplan!C42</f>
        <v>0</v>
      </c>
      <c r="E6" s="10"/>
    </row>
    <row r="7" spans="1:5" x14ac:dyDescent="0.25">
      <c r="B7" t="s">
        <v>198</v>
      </c>
      <c r="D7" s="7">
        <f>IF('Notwendige Angaben'!A$17="x",+Investitionsplan!C26,+Investitionsplan!C26*(1+VSt))</f>
        <v>0</v>
      </c>
      <c r="E7" s="10"/>
    </row>
    <row r="8" spans="1:5" x14ac:dyDescent="0.25">
      <c r="B8" t="s">
        <v>49</v>
      </c>
      <c r="D8" s="7">
        <f>IF('Notwendige Angaben'!A$17="x",+Investitionsplan!C33,+Investitionsplan!C33*(1+VSt))</f>
        <v>0</v>
      </c>
      <c r="E8" s="7">
        <f>SUM(D5:D8)</f>
        <v>0</v>
      </c>
    </row>
    <row r="9" spans="1:5" x14ac:dyDescent="0.25">
      <c r="D9" s="10"/>
      <c r="E9" s="5"/>
    </row>
    <row r="10" spans="1:5" ht="13" x14ac:dyDescent="0.3">
      <c r="A10" s="22" t="s">
        <v>50</v>
      </c>
      <c r="D10" s="10"/>
      <c r="E10" s="56"/>
    </row>
    <row r="11" spans="1:5" ht="13" thickBot="1" x14ac:dyDescent="0.3">
      <c r="A11" t="s">
        <v>51</v>
      </c>
      <c r="D11" s="10"/>
      <c r="E11" s="60">
        <f>SUM(E4:E10)</f>
        <v>0</v>
      </c>
    </row>
    <row r="12" spans="1:5" ht="13" thickTop="1" x14ac:dyDescent="0.25">
      <c r="D12" s="10"/>
      <c r="E12" s="10"/>
    </row>
    <row r="13" spans="1:5" ht="20" x14ac:dyDescent="0.4">
      <c r="A13" s="24" t="s">
        <v>113</v>
      </c>
      <c r="B13" s="26"/>
      <c r="C13" s="26"/>
      <c r="D13" s="25"/>
      <c r="E13" s="25"/>
    </row>
    <row r="14" spans="1:5" x14ac:dyDescent="0.25">
      <c r="D14" s="10"/>
      <c r="E14" s="27" t="s">
        <v>47</v>
      </c>
    </row>
    <row r="15" spans="1:5" ht="13" x14ac:dyDescent="0.3">
      <c r="A15" s="22" t="s">
        <v>52</v>
      </c>
      <c r="D15" s="10"/>
      <c r="E15" s="10"/>
    </row>
    <row r="16" spans="1:5" ht="13" x14ac:dyDescent="0.3">
      <c r="B16" t="s">
        <v>196</v>
      </c>
      <c r="D16" s="56"/>
      <c r="E16" s="5"/>
    </row>
    <row r="17" spans="1:5" ht="13" x14ac:dyDescent="0.3">
      <c r="B17" t="s">
        <v>197</v>
      </c>
      <c r="D17" s="56"/>
      <c r="E17" s="5"/>
    </row>
    <row r="18" spans="1:5" x14ac:dyDescent="0.25">
      <c r="B18" t="s">
        <v>32</v>
      </c>
      <c r="D18" s="61">
        <f>+D6</f>
        <v>0</v>
      </c>
      <c r="E18" s="7">
        <f>SUM(D16:D18)</f>
        <v>0</v>
      </c>
    </row>
    <row r="19" spans="1:5" x14ac:dyDescent="0.25">
      <c r="D19" s="5"/>
      <c r="E19" s="5"/>
    </row>
    <row r="20" spans="1:5" ht="13" x14ac:dyDescent="0.3">
      <c r="A20" s="22" t="s">
        <v>53</v>
      </c>
      <c r="D20" s="5"/>
      <c r="E20" s="5"/>
    </row>
    <row r="21" spans="1:5" ht="13" x14ac:dyDescent="0.3">
      <c r="A21" t="s">
        <v>63</v>
      </c>
      <c r="D21" s="56"/>
      <c r="E21" s="5"/>
    </row>
    <row r="22" spans="1:5" ht="13" x14ac:dyDescent="0.3">
      <c r="A22" t="s">
        <v>189</v>
      </c>
      <c r="D22" s="56"/>
      <c r="E22" s="5"/>
    </row>
    <row r="23" spans="1:5" ht="13" x14ac:dyDescent="0.3">
      <c r="A23" s="101" t="s">
        <v>180</v>
      </c>
      <c r="D23" s="58"/>
      <c r="E23" s="5"/>
    </row>
    <row r="24" spans="1:5" ht="13" x14ac:dyDescent="0.3">
      <c r="B24" s="101" t="s">
        <v>178</v>
      </c>
      <c r="D24" s="58"/>
      <c r="E24" s="5"/>
    </row>
    <row r="25" spans="1:5" ht="13" x14ac:dyDescent="0.3">
      <c r="B25" s="101" t="s">
        <v>181</v>
      </c>
      <c r="D25" s="58"/>
      <c r="E25" s="5"/>
    </row>
    <row r="26" spans="1:5" ht="13" x14ac:dyDescent="0.3">
      <c r="B26" s="101" t="s">
        <v>179</v>
      </c>
      <c r="D26" s="58"/>
      <c r="E26" s="5"/>
    </row>
    <row r="27" spans="1:5" ht="13" x14ac:dyDescent="0.3">
      <c r="B27" s="101" t="s">
        <v>182</v>
      </c>
      <c r="D27" s="58"/>
      <c r="E27" s="5"/>
    </row>
    <row r="28" spans="1:5" ht="13" x14ac:dyDescent="0.3">
      <c r="B28" s="101" t="s">
        <v>183</v>
      </c>
      <c r="D28" s="56"/>
      <c r="E28" s="5"/>
    </row>
    <row r="29" spans="1:5" ht="13" x14ac:dyDescent="0.3">
      <c r="B29" s="101" t="s">
        <v>184</v>
      </c>
      <c r="D29" s="56"/>
      <c r="E29" s="5"/>
    </row>
    <row r="30" spans="1:5" ht="13" x14ac:dyDescent="0.3">
      <c r="B30" s="102" t="s">
        <v>187</v>
      </c>
      <c r="D30" s="56"/>
      <c r="E30" s="5"/>
    </row>
    <row r="31" spans="1:5" ht="13" x14ac:dyDescent="0.3">
      <c r="B31" s="101" t="s">
        <v>188</v>
      </c>
      <c r="D31" s="56"/>
      <c r="E31" s="5"/>
    </row>
    <row r="32" spans="1:5" ht="13" x14ac:dyDescent="0.3">
      <c r="B32" s="101" t="s">
        <v>185</v>
      </c>
      <c r="D32" s="56"/>
      <c r="E32" s="5"/>
    </row>
    <row r="33" spans="1:5" ht="13" x14ac:dyDescent="0.3">
      <c r="B33" s="101" t="s">
        <v>186</v>
      </c>
      <c r="D33" s="56"/>
      <c r="E33" s="5"/>
    </row>
    <row r="34" spans="1:5" ht="13" x14ac:dyDescent="0.3">
      <c r="A34" s="244"/>
      <c r="B34" s="244"/>
      <c r="C34" s="244"/>
      <c r="D34" s="56"/>
      <c r="E34" s="5"/>
    </row>
    <row r="35" spans="1:5" ht="13" x14ac:dyDescent="0.3">
      <c r="A35" s="244"/>
      <c r="B35" s="244"/>
      <c r="C35" s="244"/>
      <c r="D35" s="62"/>
      <c r="E35" s="7">
        <f>SUM(D21:D35)</f>
        <v>0</v>
      </c>
    </row>
    <row r="36" spans="1:5" ht="13" thickBot="1" x14ac:dyDescent="0.3">
      <c r="D36" s="5"/>
      <c r="E36" s="60">
        <f>SUM(E16:E35)</f>
        <v>0</v>
      </c>
    </row>
    <row r="37" spans="1:5" ht="13" thickTop="1" x14ac:dyDescent="0.25">
      <c r="D37" s="5"/>
      <c r="E37" s="5"/>
    </row>
    <row r="38" spans="1:5" x14ac:dyDescent="0.25">
      <c r="A38" s="5" t="str">
        <f>IF(E38&gt;=0,"Überdeckung","Unterdeckung")</f>
        <v>Überdeckung</v>
      </c>
      <c r="E38" s="7">
        <f>+E36-E11</f>
        <v>0</v>
      </c>
    </row>
    <row r="39" spans="1:5" x14ac:dyDescent="0.25">
      <c r="A39" s="1" t="str">
        <f>IF(MIN(Liquiditätsplan!B66:M66,Liquiditätsplan!O66:Z66,Liquiditätsplan!AB66:AM66,Liquiditätsplan!AO66:AZ66)&lt;0,"Liquiditätsunterdeckung - bitte überprüfen Sie Ihre Finanzierungsstrategie!","")</f>
        <v/>
      </c>
      <c r="B39" s="63"/>
      <c r="E39" s="7" t="str">
        <f>IF(MIN(Liquiditätsplan!D66:O66,Liquiditätsplan!Q66:AB66,Liquiditätsplan!AD66:AO66,Liquiditätsplan!AQ66:BB66)&lt;0,MIN(Liquiditätsplan!D66:O66,Liquiditätsplan!Q66:AB66,Liquiditätsplan!AD66:AO66,Liquiditätsplan!AQ66:BB66),"")</f>
        <v/>
      </c>
    </row>
    <row r="40" spans="1:5" x14ac:dyDescent="0.25">
      <c r="A40" s="63"/>
      <c r="D40" s="10"/>
    </row>
    <row r="41" spans="1:5" x14ac:dyDescent="0.25">
      <c r="E41" s="7"/>
    </row>
    <row r="59" spans="1:5" ht="38.25" customHeight="1" x14ac:dyDescent="0.25">
      <c r="A59" s="200"/>
      <c r="B59" s="200"/>
      <c r="C59" s="200"/>
      <c r="D59" s="200"/>
      <c r="E59" s="200"/>
    </row>
    <row r="61" spans="1:5" ht="13" x14ac:dyDescent="0.25">
      <c r="B61" s="85"/>
    </row>
    <row r="63" spans="1:5" ht="13" x14ac:dyDescent="0.25">
      <c r="B63" s="85"/>
    </row>
  </sheetData>
  <sheetProtection algorithmName="SHA-512" hashValue="wJYnDh6BG2/9d++PfTDUtjj1s+X8R0P2fI5jXJPx/lCTmFS41ALQPiPOMCMCcpigGSp6l78YRZeQnwNoVD8WZg==" saltValue="Ast+8Otf8aG9EM5sm0zmWQ==" spinCount="100000" sheet="1" objects="1" scenarios="1"/>
  <mergeCells count="3">
    <mergeCell ref="A34:C34"/>
    <mergeCell ref="A59:E59"/>
    <mergeCell ref="A35:C35"/>
  </mergeCells>
  <hyperlinks>
    <hyperlink ref="B24" r:id="rId1" xr:uid="{7C39DBD2-96A8-494B-BF4C-3149FAEDC6D6}"/>
    <hyperlink ref="B25" r:id="rId2" xr:uid="{7A08694C-F7E1-40B2-924F-FC856DC42C24}"/>
    <hyperlink ref="B26" r:id="rId3" xr:uid="{BCFE6BFA-ED36-4960-B46B-890193AE1055}"/>
    <hyperlink ref="B27" r:id="rId4" xr:uid="{126644AE-2158-41B3-8733-1E3AEAED3F0E}"/>
    <hyperlink ref="B28" r:id="rId5" xr:uid="{1EA3BC65-C369-4123-A900-F29EE63DD6EA}"/>
    <hyperlink ref="B31" r:id="rId6" xr:uid="{8E0E5A46-7E50-4732-92CC-0777DBA5E63D}"/>
    <hyperlink ref="B32" r:id="rId7" xr:uid="{6BF38410-D806-4DC9-B17C-E237B7CAD28D}"/>
    <hyperlink ref="B33" r:id="rId8" xr:uid="{82861101-7CD7-478D-BB54-1483023C2191}"/>
    <hyperlink ref="B29" r:id="rId9" xr:uid="{CDBB15BB-F98C-4068-BCCA-BA352D0E2BFD}"/>
    <hyperlink ref="A23" r:id="rId10" xr:uid="{E6313D46-EF61-410B-8E0C-E8658C9AE89F}"/>
    <hyperlink ref="B30" r:id="rId11" xr:uid="{742AC452-560A-441D-ADEC-0D787D82965F}"/>
  </hyperlinks>
  <pageMargins left="0.70866141732283472" right="0.70866141732283472" top="1.5748031496062993" bottom="0.78740157480314965" header="0.31496062992125984" footer="0.31496062992125984"/>
  <pageSetup paperSize="9" orientation="portrait" r:id="rId12"/>
  <headerFooter>
    <oddHeader>&amp;L&amp;G&amp;R&amp;"Arial,Fett"&amp;12IHK Köln - das Finanztool&amp;"Arial,Standard"&amp;10
&amp;A</oddHeader>
    <oddFooter xml:space="preserve">&amp;L&amp;8&amp;Z&amp;F\&amp;A\&amp;D\&amp;T&amp;RRelease 3.11
</oddFooter>
  </headerFooter>
  <legacyDrawing r:id="rId13"/>
  <legacyDrawingHF r:id="rId1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AA58"/>
  <sheetViews>
    <sheetView zoomScaleNormal="100" workbookViewId="0">
      <pane ySplit="3" topLeftCell="A4" activePane="bottomLeft" state="frozen"/>
      <selection pane="bottomLeft" sqref="A1:C3"/>
    </sheetView>
  </sheetViews>
  <sheetFormatPr baseColWidth="10" defaultColWidth="11.453125" defaultRowHeight="12.5" outlineLevelCol="1" x14ac:dyDescent="0.25"/>
  <cols>
    <col min="1" max="2" width="2.453125" customWidth="1"/>
    <col min="3" max="3" width="43" customWidth="1"/>
    <col min="6" max="8" width="11.453125" hidden="1" customWidth="1" outlineLevel="1"/>
    <col min="9" max="9" width="11.453125" collapsed="1"/>
    <col min="12" max="14" width="11.453125" hidden="1" customWidth="1" outlineLevel="1"/>
    <col min="15" max="15" width="11.453125" collapsed="1"/>
    <col min="18" max="20" width="11.453125" hidden="1" customWidth="1" outlineLevel="1"/>
    <col min="21" max="21" width="11.453125" collapsed="1"/>
    <col min="24" max="26" width="11.453125" hidden="1" customWidth="1" outlineLevel="1"/>
    <col min="27" max="27" width="11.453125" collapsed="1"/>
  </cols>
  <sheetData>
    <row r="1" spans="1:26" ht="27" customHeight="1" x14ac:dyDescent="0.25">
      <c r="A1" s="245" t="s">
        <v>144</v>
      </c>
      <c r="B1" s="245"/>
      <c r="C1" s="246"/>
      <c r="D1" s="250">
        <f>+gj</f>
        <v>2026</v>
      </c>
      <c r="E1" s="250"/>
      <c r="F1" s="250"/>
      <c r="G1" s="250"/>
      <c r="H1" s="250"/>
      <c r="I1" s="250">
        <f>+gj+1</f>
        <v>2027</v>
      </c>
      <c r="J1" s="250"/>
      <c r="K1" s="250"/>
      <c r="L1" s="250"/>
      <c r="M1" s="250"/>
      <c r="N1" s="250"/>
      <c r="O1" s="250">
        <f>+gj+2</f>
        <v>2028</v>
      </c>
      <c r="P1" s="250"/>
      <c r="Q1" s="250"/>
      <c r="R1" s="250"/>
      <c r="S1" s="250"/>
      <c r="T1" s="250"/>
      <c r="U1" s="250">
        <f>+gj+3</f>
        <v>2029</v>
      </c>
      <c r="V1" s="250"/>
      <c r="W1" s="250"/>
      <c r="X1" s="250"/>
      <c r="Y1" s="250"/>
      <c r="Z1" s="250"/>
    </row>
    <row r="2" spans="1:26" ht="25.5" customHeight="1" x14ac:dyDescent="0.25">
      <c r="A2" s="245"/>
      <c r="B2" s="245"/>
      <c r="C2" s="246"/>
      <c r="D2" s="247" t="s">
        <v>127</v>
      </c>
      <c r="E2" s="249"/>
      <c r="F2" s="247" t="s">
        <v>128</v>
      </c>
      <c r="G2" s="248"/>
      <c r="H2" s="249"/>
      <c r="I2" s="247" t="s">
        <v>127</v>
      </c>
      <c r="J2" s="248"/>
      <c r="K2" s="249"/>
      <c r="L2" s="247" t="s">
        <v>128</v>
      </c>
      <c r="M2" s="248"/>
      <c r="N2" s="249"/>
      <c r="O2" s="247" t="s">
        <v>127</v>
      </c>
      <c r="P2" s="248"/>
      <c r="Q2" s="249"/>
      <c r="R2" s="247" t="s">
        <v>128</v>
      </c>
      <c r="S2" s="248"/>
      <c r="T2" s="249"/>
      <c r="U2" s="247" t="s">
        <v>127</v>
      </c>
      <c r="V2" s="248"/>
      <c r="W2" s="249"/>
      <c r="X2" s="247" t="s">
        <v>128</v>
      </c>
      <c r="Y2" s="248"/>
      <c r="Z2" s="249"/>
    </row>
    <row r="3" spans="1:26" ht="49.5" customHeight="1" x14ac:dyDescent="0.25">
      <c r="A3" s="245"/>
      <c r="B3" s="245"/>
      <c r="C3" s="246"/>
      <c r="D3" s="35" t="s">
        <v>47</v>
      </c>
      <c r="E3" s="36" t="s">
        <v>102</v>
      </c>
      <c r="F3" s="36" t="s">
        <v>47</v>
      </c>
      <c r="G3" s="36" t="s">
        <v>125</v>
      </c>
      <c r="H3" s="36" t="s">
        <v>126</v>
      </c>
      <c r="I3" s="35" t="str">
        <f>+D3</f>
        <v>EUR</v>
      </c>
      <c r="J3" s="36" t="str">
        <f>+E3</f>
        <v>Anteil an Gesamt-leistung
in %</v>
      </c>
      <c r="K3" s="36" t="s">
        <v>103</v>
      </c>
      <c r="L3" s="36" t="s">
        <v>47</v>
      </c>
      <c r="M3" s="36" t="s">
        <v>125</v>
      </c>
      <c r="N3" s="36" t="s">
        <v>126</v>
      </c>
      <c r="O3" s="35" t="str">
        <f>+D3</f>
        <v>EUR</v>
      </c>
      <c r="P3" s="36" t="str">
        <f>+E3</f>
        <v>Anteil an Gesamt-leistung
in %</v>
      </c>
      <c r="Q3" s="36" t="str">
        <f>+K3</f>
        <v>Veränderung gegenüber Vorjahr in %</v>
      </c>
      <c r="R3" s="36" t="s">
        <v>47</v>
      </c>
      <c r="S3" s="36" t="s">
        <v>125</v>
      </c>
      <c r="T3" s="36" t="s">
        <v>126</v>
      </c>
      <c r="U3" s="35" t="str">
        <f>+D3</f>
        <v>EUR</v>
      </c>
      <c r="V3" s="36" t="str">
        <f>+E3</f>
        <v>Anteil an Gesamt-leistung
in %</v>
      </c>
      <c r="W3" s="36" t="str">
        <f>+K3</f>
        <v>Veränderung gegenüber Vorjahr in %</v>
      </c>
      <c r="X3" s="36" t="s">
        <v>47</v>
      </c>
      <c r="Y3" s="36" t="s">
        <v>125</v>
      </c>
      <c r="Z3" s="36" t="s">
        <v>126</v>
      </c>
    </row>
    <row r="4" spans="1:26" ht="23.25" customHeight="1" x14ac:dyDescent="0.25">
      <c r="A4" t="str">
        <f>+Rentabilitätsplan!A2</f>
        <v>Umsatz Handel/Produktion</v>
      </c>
      <c r="E4" s="37"/>
      <c r="H4" s="37"/>
      <c r="J4" s="37"/>
      <c r="P4" s="37"/>
      <c r="V4" s="37"/>
    </row>
    <row r="5" spans="1:26" ht="13" x14ac:dyDescent="0.3">
      <c r="B5" t="str">
        <f>+Rentabilitätsplan!B3</f>
        <v>Umsatz ohne Umsatzsteuer</v>
      </c>
      <c r="D5" s="7">
        <f>+Rentabilitätsplan!P3</f>
        <v>0</v>
      </c>
      <c r="E5" s="38" t="str">
        <f>(IF(D$9=0,"-",+D5/D$9))</f>
        <v>-</v>
      </c>
      <c r="F5" s="58"/>
      <c r="G5" s="7">
        <f>IF(+F5-D5=0,0,+F5-D5)</f>
        <v>0</v>
      </c>
      <c r="H5" s="38" t="str">
        <f t="shared" ref="H5:H10" si="0">IF(+D5=0,"-",+G5/D5)</f>
        <v>-</v>
      </c>
      <c r="I5" s="7">
        <f>+Rentabilitätsplan!AC3</f>
        <v>0</v>
      </c>
      <c r="J5" s="38" t="str">
        <f t="shared" ref="J5:J10" si="1">(IF(I$9=0,"",+I5/I$9))</f>
        <v/>
      </c>
      <c r="K5" s="38" t="str">
        <f t="shared" ref="K5:K10" si="2">IF(D5=0,"",(I5-D5)/D5)</f>
        <v/>
      </c>
      <c r="L5" s="58"/>
      <c r="M5" s="7">
        <f>IF(+L5-I5=0,0,+L5-I5)</f>
        <v>0</v>
      </c>
      <c r="N5" s="38" t="str">
        <f t="shared" ref="N5:N10" si="3">IF(+I5=0,"-",+M5/I5)</f>
        <v>-</v>
      </c>
      <c r="O5" s="7">
        <f>+Rentabilitätsplan!AP3</f>
        <v>0</v>
      </c>
      <c r="P5" s="38" t="str">
        <f t="shared" ref="P5:P10" si="4">(IF(O$9=0,"",+O5/O$9))</f>
        <v/>
      </c>
      <c r="Q5" s="38" t="str">
        <f t="shared" ref="Q5:Q10" si="5">IF(I5=0,"",(O5-I5)/I5)</f>
        <v/>
      </c>
      <c r="R5" s="58"/>
      <c r="S5" s="7">
        <f>IF(+R5-O5=0,0,+R5-O5)</f>
        <v>0</v>
      </c>
      <c r="T5" s="38" t="str">
        <f t="shared" ref="T5:T10" si="6">IF(+O5=0,"-",+S5/O5)</f>
        <v>-</v>
      </c>
      <c r="U5" s="7">
        <f>+Rentabilitätsplan!BC3</f>
        <v>0</v>
      </c>
      <c r="V5" s="38" t="str">
        <f t="shared" ref="V5:V10" si="7">(IF(U$9=0,"",+U5/U$9))</f>
        <v/>
      </c>
      <c r="W5" s="38" t="str">
        <f t="shared" ref="W5:W10" si="8">IF(O5=0,"",(U5-O5)/O5)</f>
        <v/>
      </c>
      <c r="X5" s="58"/>
      <c r="Y5" s="7">
        <f>IF(+X5-U5=0,0,+X5-U5)</f>
        <v>0</v>
      </c>
      <c r="Z5" s="38" t="str">
        <f t="shared" ref="Z5:Z10" si="9">IF(+U5=0,"-",+Y5/U5)</f>
        <v>-</v>
      </c>
    </row>
    <row r="6" spans="1:26" ht="13" x14ac:dyDescent="0.3">
      <c r="B6" t="str">
        <f>+Rentabilitätsplan!B4</f>
        <v>--</v>
      </c>
      <c r="D6" s="7">
        <f>+Rentabilitätsplan!P4</f>
        <v>0</v>
      </c>
      <c r="E6" s="38" t="str">
        <f>(IF(D$9=0,"-",+D6/D$9))</f>
        <v>-</v>
      </c>
      <c r="F6" s="58"/>
      <c r="G6" s="7">
        <f>IF(+F6-D6=0,0,+F6-D6)</f>
        <v>0</v>
      </c>
      <c r="H6" s="38" t="str">
        <f t="shared" si="0"/>
        <v>-</v>
      </c>
      <c r="I6" s="7">
        <f>+Rentabilitätsplan!AC4</f>
        <v>0</v>
      </c>
      <c r="J6" s="38" t="str">
        <f t="shared" si="1"/>
        <v/>
      </c>
      <c r="K6" s="38" t="str">
        <f t="shared" si="2"/>
        <v/>
      </c>
      <c r="L6" s="58"/>
      <c r="M6" s="7">
        <f>IF(+L6-I6=0,0,+L6-I6)</f>
        <v>0</v>
      </c>
      <c r="N6" s="38" t="str">
        <f t="shared" si="3"/>
        <v>-</v>
      </c>
      <c r="O6" s="7">
        <f>+Rentabilitätsplan!AP4</f>
        <v>0</v>
      </c>
      <c r="P6" s="38" t="str">
        <f t="shared" si="4"/>
        <v/>
      </c>
      <c r="Q6" s="38" t="str">
        <f t="shared" si="5"/>
        <v/>
      </c>
      <c r="R6" s="58"/>
      <c r="S6" s="7">
        <f>IF(+R6-O6=0,0,+R6-O6)</f>
        <v>0</v>
      </c>
      <c r="T6" s="38" t="str">
        <f t="shared" si="6"/>
        <v>-</v>
      </c>
      <c r="U6" s="7">
        <f>+Rentabilitätsplan!BC4</f>
        <v>0</v>
      </c>
      <c r="V6" s="38" t="str">
        <f t="shared" si="7"/>
        <v/>
      </c>
      <c r="W6" s="38" t="str">
        <f t="shared" si="8"/>
        <v/>
      </c>
      <c r="X6" s="58"/>
      <c r="Y6" s="7">
        <f>IF(+X6-U6=0,0,+X6-U6)</f>
        <v>0</v>
      </c>
      <c r="Z6" s="38" t="str">
        <f t="shared" si="9"/>
        <v>-</v>
      </c>
    </row>
    <row r="7" spans="1:26" ht="13" x14ac:dyDescent="0.3">
      <c r="A7" t="str">
        <f>+Rentabilitätsplan!A5</f>
        <v>Umsatzplan Dienstleistungen</v>
      </c>
      <c r="D7" s="7">
        <f>+Rentabilitätsplan!P5</f>
        <v>0</v>
      </c>
      <c r="E7" s="38" t="str">
        <f>(IF(D$9=0,"-",+D7/D$9))</f>
        <v>-</v>
      </c>
      <c r="F7" s="58"/>
      <c r="G7" s="7">
        <f>IF(+F7-D7=0,0,+F7-D7)</f>
        <v>0</v>
      </c>
      <c r="H7" s="38" t="str">
        <f t="shared" si="0"/>
        <v>-</v>
      </c>
      <c r="I7" s="7">
        <f>+Rentabilitätsplan!AC5</f>
        <v>0</v>
      </c>
      <c r="J7" s="38" t="str">
        <f t="shared" si="1"/>
        <v/>
      </c>
      <c r="K7" s="38" t="str">
        <f t="shared" si="2"/>
        <v/>
      </c>
      <c r="L7" s="58"/>
      <c r="M7" s="7">
        <f>IF(+L7-I7=0,0,+L7-I7)</f>
        <v>0</v>
      </c>
      <c r="N7" s="38" t="str">
        <f t="shared" si="3"/>
        <v>-</v>
      </c>
      <c r="O7" s="7">
        <f>+Rentabilitätsplan!AP5</f>
        <v>0</v>
      </c>
      <c r="P7" s="38" t="str">
        <f t="shared" si="4"/>
        <v/>
      </c>
      <c r="Q7" s="38" t="str">
        <f t="shared" si="5"/>
        <v/>
      </c>
      <c r="R7" s="58"/>
      <c r="S7" s="7">
        <f>IF(+R7-O7=0,0,+R7-O7)</f>
        <v>0</v>
      </c>
      <c r="T7" s="38" t="str">
        <f t="shared" si="6"/>
        <v>-</v>
      </c>
      <c r="U7" s="7">
        <f>+Rentabilitätsplan!BC5</f>
        <v>0</v>
      </c>
      <c r="V7" s="38" t="str">
        <f t="shared" si="7"/>
        <v/>
      </c>
      <c r="W7" s="38" t="str">
        <f t="shared" si="8"/>
        <v/>
      </c>
      <c r="X7" s="58"/>
      <c r="Y7" s="7">
        <f>IF(+X7-U7=0,0,+X7-U7)</f>
        <v>0</v>
      </c>
      <c r="Z7" s="38" t="str">
        <f t="shared" si="9"/>
        <v>-</v>
      </c>
    </row>
    <row r="8" spans="1:26" ht="13" x14ac:dyDescent="0.3">
      <c r="A8" t="str">
        <f>+Rentabilitätsplan!C6</f>
        <v>Erlösschmälerungen (Skonto)</v>
      </c>
      <c r="D8" s="7">
        <f>+Rentabilitätsplan!P6</f>
        <v>0</v>
      </c>
      <c r="E8" s="38" t="str">
        <f>(IF(D$9=0,"-",+D8/D$9))</f>
        <v>-</v>
      </c>
      <c r="F8" s="58"/>
      <c r="G8" s="7">
        <f>IF(+F8-D8=0,0,+F8-D8)</f>
        <v>0</v>
      </c>
      <c r="H8" s="38" t="str">
        <f t="shared" si="0"/>
        <v>-</v>
      </c>
      <c r="I8" s="7">
        <f>+Rentabilitätsplan!AC6</f>
        <v>0</v>
      </c>
      <c r="J8" s="38" t="str">
        <f t="shared" si="1"/>
        <v/>
      </c>
      <c r="K8" s="38" t="str">
        <f t="shared" si="2"/>
        <v/>
      </c>
      <c r="L8" s="58"/>
      <c r="M8" s="7">
        <f>IF(+L8-I8=0,0,+L8-I8)</f>
        <v>0</v>
      </c>
      <c r="N8" s="38" t="str">
        <f t="shared" si="3"/>
        <v>-</v>
      </c>
      <c r="O8" s="7">
        <f>+Rentabilitätsplan!AP6</f>
        <v>0</v>
      </c>
      <c r="P8" s="38" t="str">
        <f t="shared" si="4"/>
        <v/>
      </c>
      <c r="Q8" s="38" t="str">
        <f t="shared" si="5"/>
        <v/>
      </c>
      <c r="R8" s="58"/>
      <c r="S8" s="7">
        <f>IF(+R8-O8=0,0,+R8-O8)</f>
        <v>0</v>
      </c>
      <c r="T8" s="38" t="str">
        <f t="shared" si="6"/>
        <v>-</v>
      </c>
      <c r="U8" s="7">
        <f>+Rentabilitätsplan!BC6</f>
        <v>0</v>
      </c>
      <c r="V8" s="38" t="str">
        <f t="shared" si="7"/>
        <v/>
      </c>
      <c r="W8" s="38" t="str">
        <f t="shared" si="8"/>
        <v/>
      </c>
      <c r="X8" s="58"/>
      <c r="Y8" s="7">
        <f>IF(+X8-U8=0,0,+X8-U8)</f>
        <v>0</v>
      </c>
      <c r="Z8" s="38" t="str">
        <f t="shared" si="9"/>
        <v>-</v>
      </c>
    </row>
    <row r="9" spans="1:26" x14ac:dyDescent="0.25">
      <c r="A9" t="s">
        <v>101</v>
      </c>
      <c r="D9" s="39">
        <f>+D5+D6+D7-D8</f>
        <v>0</v>
      </c>
      <c r="E9" s="40" t="str">
        <f>(IF(D$9=0,"",+D9/D$9))</f>
        <v/>
      </c>
      <c r="F9" s="39">
        <f>+F5+F6+F7-F8</f>
        <v>0</v>
      </c>
      <c r="G9" s="39">
        <f>+G5+G6+G7-G8</f>
        <v>0</v>
      </c>
      <c r="H9" s="40" t="str">
        <f t="shared" si="0"/>
        <v>-</v>
      </c>
      <c r="I9" s="39">
        <f>+I5+I6+I7-I8</f>
        <v>0</v>
      </c>
      <c r="J9" s="40" t="str">
        <f t="shared" si="1"/>
        <v/>
      </c>
      <c r="K9" s="40" t="str">
        <f t="shared" si="2"/>
        <v/>
      </c>
      <c r="L9" s="39">
        <f>+L5+L6+L7-L8</f>
        <v>0</v>
      </c>
      <c r="M9" s="39">
        <f>+M5+M6+M7-M8</f>
        <v>0</v>
      </c>
      <c r="N9" s="40" t="str">
        <f t="shared" si="3"/>
        <v>-</v>
      </c>
      <c r="O9" s="39">
        <f>+O5+O6+O7-O8</f>
        <v>0</v>
      </c>
      <c r="P9" s="40" t="str">
        <f t="shared" si="4"/>
        <v/>
      </c>
      <c r="Q9" s="40" t="str">
        <f t="shared" si="5"/>
        <v/>
      </c>
      <c r="R9" s="39">
        <f>+R5+R6+R7-R8</f>
        <v>0</v>
      </c>
      <c r="S9" s="39">
        <f>+S5+S6+S7-S8</f>
        <v>0</v>
      </c>
      <c r="T9" s="40" t="str">
        <f t="shared" si="6"/>
        <v>-</v>
      </c>
      <c r="U9" s="39">
        <f>+U5+U6+U7-U8</f>
        <v>0</v>
      </c>
      <c r="V9" s="40" t="str">
        <f t="shared" si="7"/>
        <v/>
      </c>
      <c r="W9" s="40" t="str">
        <f t="shared" si="8"/>
        <v/>
      </c>
      <c r="X9" s="39">
        <f>+X5+X6+X7-X8</f>
        <v>0</v>
      </c>
      <c r="Y9" s="39">
        <f>+Y5+Y6+Y7-Y8</f>
        <v>0</v>
      </c>
      <c r="Z9" s="40" t="str">
        <f t="shared" si="9"/>
        <v>-</v>
      </c>
    </row>
    <row r="10" spans="1:26" ht="19.5" customHeight="1" x14ac:dyDescent="0.3">
      <c r="A10" t="str">
        <f>+Rentabilitätsplan!A7</f>
        <v>sonstige betriebliche Erträge</v>
      </c>
      <c r="D10" s="7">
        <f>+Rentabilitätsplan!P7</f>
        <v>0</v>
      </c>
      <c r="E10" s="38" t="str">
        <f>(IF(D$9=0,"",+D10/D$9))</f>
        <v/>
      </c>
      <c r="F10" s="58"/>
      <c r="G10" s="7">
        <f>IF(+F10-D10=0,0,+F10-D10)</f>
        <v>0</v>
      </c>
      <c r="H10" s="38" t="str">
        <f t="shared" si="0"/>
        <v>-</v>
      </c>
      <c r="I10" s="7">
        <f>+Rentabilitätsplan!AC7</f>
        <v>0</v>
      </c>
      <c r="J10" s="38" t="str">
        <f t="shared" si="1"/>
        <v/>
      </c>
      <c r="K10" s="38" t="str">
        <f t="shared" si="2"/>
        <v/>
      </c>
      <c r="L10" s="58"/>
      <c r="M10" s="7">
        <f>IF(+L10-I10=0,0,+L10-I10)</f>
        <v>0</v>
      </c>
      <c r="N10" s="38" t="str">
        <f t="shared" si="3"/>
        <v>-</v>
      </c>
      <c r="O10" s="7">
        <f>+Rentabilitätsplan!AP7</f>
        <v>0</v>
      </c>
      <c r="P10" s="38" t="str">
        <f t="shared" si="4"/>
        <v/>
      </c>
      <c r="Q10" s="38" t="str">
        <f t="shared" si="5"/>
        <v/>
      </c>
      <c r="R10" s="58"/>
      <c r="S10" s="7">
        <f>IF(+R10-O10=0,0,+R10-O10)</f>
        <v>0</v>
      </c>
      <c r="T10" s="38" t="str">
        <f t="shared" si="6"/>
        <v>-</v>
      </c>
      <c r="U10" s="7">
        <f>+Rentabilitätsplan!BC7</f>
        <v>0</v>
      </c>
      <c r="V10" s="38" t="str">
        <f t="shared" si="7"/>
        <v/>
      </c>
      <c r="W10" s="38" t="str">
        <f t="shared" si="8"/>
        <v/>
      </c>
      <c r="X10" s="58"/>
      <c r="Y10" s="7">
        <f>IF(+X10-U10=0,0,+X10-U10)</f>
        <v>0</v>
      </c>
      <c r="Z10" s="38" t="str">
        <f t="shared" si="9"/>
        <v>-</v>
      </c>
    </row>
    <row r="11" spans="1:26" x14ac:dyDescent="0.25">
      <c r="A11" t="str">
        <f>+Rentabilitätsplan!A8</f>
        <v>Wareneinkauf/Materialaufwand</v>
      </c>
      <c r="D11" s="7"/>
      <c r="E11" s="38"/>
      <c r="F11" s="7"/>
      <c r="G11" s="7"/>
      <c r="H11" s="38"/>
      <c r="I11" s="7"/>
      <c r="J11" s="38"/>
      <c r="K11" s="38"/>
      <c r="L11" s="7"/>
      <c r="M11" s="7"/>
      <c r="N11" s="38"/>
      <c r="O11" s="7"/>
      <c r="P11" s="38"/>
      <c r="Q11" s="38"/>
      <c r="R11" s="7"/>
      <c r="S11" s="7"/>
      <c r="T11" s="38"/>
      <c r="U11" s="7"/>
      <c r="V11" s="38"/>
      <c r="W11" s="38"/>
      <c r="X11" s="7"/>
      <c r="Y11" s="7"/>
      <c r="Z11" s="38"/>
    </row>
    <row r="12" spans="1:26" ht="13" x14ac:dyDescent="0.3">
      <c r="B12" t="str">
        <f>+Rentabilitätsplan!C9</f>
        <v>pauschaler Wareneinsatz</v>
      </c>
      <c r="D12" s="7">
        <f>+Rentabilitätsplan!P9</f>
        <v>0</v>
      </c>
      <c r="E12" s="38" t="str">
        <f t="shared" ref="E12:E18" si="10">(IF(D$9=0,"",+D12/D$9))</f>
        <v/>
      </c>
      <c r="F12" s="58"/>
      <c r="G12" s="7">
        <f t="shared" ref="G12:G18" si="11">IF(+F12-D12=0,0,+F12-D12)</f>
        <v>0</v>
      </c>
      <c r="H12" s="38" t="str">
        <f t="shared" ref="H12:H18" si="12">IF(+D12=0,"-",+G12/D12)</f>
        <v>-</v>
      </c>
      <c r="I12" s="7">
        <f>+Rentabilitätsplan!AC9</f>
        <v>0</v>
      </c>
      <c r="J12" s="38" t="str">
        <f t="shared" ref="J12:J18" si="13">(IF(I$9=0,"",+I12/I$9))</f>
        <v/>
      </c>
      <c r="K12" s="38" t="str">
        <f t="shared" ref="K12:K18" si="14">IF(D12=0,"",(I12-D12)/D12)</f>
        <v/>
      </c>
      <c r="L12" s="58"/>
      <c r="M12" s="7">
        <f t="shared" ref="M12:M18" si="15">IF(+L12-I12=0,0,+L12-I12)</f>
        <v>0</v>
      </c>
      <c r="N12" s="38" t="str">
        <f t="shared" ref="N12:N18" si="16">IF(+I12=0,"-",+M12/I12)</f>
        <v>-</v>
      </c>
      <c r="O12" s="7">
        <f>+Rentabilitätsplan!AP9</f>
        <v>0</v>
      </c>
      <c r="P12" s="38" t="str">
        <f t="shared" ref="P12:P18" si="17">(IF(O$9=0,"",+O12/O$9))</f>
        <v/>
      </c>
      <c r="Q12" s="38" t="str">
        <f t="shared" ref="Q12:Q56" si="18">IF(I12=0,"",(O12-I12)/I12)</f>
        <v/>
      </c>
      <c r="R12" s="58"/>
      <c r="S12" s="7">
        <f t="shared" ref="S12:S18" si="19">IF(+R12-O12=0,0,+R12-O12)</f>
        <v>0</v>
      </c>
      <c r="T12" s="38" t="str">
        <f t="shared" ref="T12:T18" si="20">IF(+O12=0,"-",+S12/O12)</f>
        <v>-</v>
      </c>
      <c r="U12" s="7">
        <f>+Rentabilitätsplan!BC9</f>
        <v>0</v>
      </c>
      <c r="V12" s="38" t="str">
        <f t="shared" ref="V12:V18" si="21">(IF(U$9=0,"",+U12/U$9))</f>
        <v/>
      </c>
      <c r="W12" s="38" t="str">
        <f t="shared" ref="W12:W56" si="22">IF(O12=0,"",(U12-O12)/O12)</f>
        <v/>
      </c>
      <c r="X12" s="58"/>
      <c r="Y12" s="7">
        <f t="shared" ref="Y12:Y18" si="23">IF(+X12-U12=0,0,+X12-U12)</f>
        <v>0</v>
      </c>
      <c r="Z12" s="38" t="str">
        <f t="shared" ref="Z12:Z18" si="24">IF(+U12=0,"-",+Y12/U12)</f>
        <v>-</v>
      </c>
    </row>
    <row r="13" spans="1:26" ht="13" x14ac:dyDescent="0.3">
      <c r="B13" t="str">
        <f>+Rentabilitätsplan!B12</f>
        <v>Fremdleistungen</v>
      </c>
      <c r="D13" s="7">
        <f>+Rentabilitätsplan!P12</f>
        <v>0</v>
      </c>
      <c r="E13" s="38" t="str">
        <f t="shared" si="10"/>
        <v/>
      </c>
      <c r="F13" s="58"/>
      <c r="G13" s="7">
        <f t="shared" si="11"/>
        <v>0</v>
      </c>
      <c r="H13" s="38" t="str">
        <f t="shared" si="12"/>
        <v>-</v>
      </c>
      <c r="I13" s="7">
        <f>+Rentabilitätsplan!AC12</f>
        <v>0</v>
      </c>
      <c r="J13" s="38" t="str">
        <f t="shared" si="13"/>
        <v/>
      </c>
      <c r="K13" s="38" t="str">
        <f t="shared" si="14"/>
        <v/>
      </c>
      <c r="L13" s="58"/>
      <c r="M13" s="7">
        <f t="shared" si="15"/>
        <v>0</v>
      </c>
      <c r="N13" s="38" t="str">
        <f t="shared" si="16"/>
        <v>-</v>
      </c>
      <c r="O13" s="7">
        <f>+Rentabilitätsplan!AP12</f>
        <v>0</v>
      </c>
      <c r="P13" s="38" t="str">
        <f t="shared" si="17"/>
        <v/>
      </c>
      <c r="Q13" s="38" t="str">
        <f t="shared" si="18"/>
        <v/>
      </c>
      <c r="R13" s="58"/>
      <c r="S13" s="7">
        <f t="shared" si="19"/>
        <v>0</v>
      </c>
      <c r="T13" s="38" t="str">
        <f t="shared" si="20"/>
        <v>-</v>
      </c>
      <c r="U13" s="7">
        <f>+Rentabilitätsplan!BC12</f>
        <v>0</v>
      </c>
      <c r="V13" s="38" t="str">
        <f t="shared" si="21"/>
        <v/>
      </c>
      <c r="W13" s="38" t="str">
        <f t="shared" si="22"/>
        <v/>
      </c>
      <c r="X13" s="58"/>
      <c r="Y13" s="7">
        <f t="shared" si="23"/>
        <v>0</v>
      </c>
      <c r="Z13" s="38" t="str">
        <f t="shared" si="24"/>
        <v>-</v>
      </c>
    </row>
    <row r="14" spans="1:26" ht="13" x14ac:dyDescent="0.3">
      <c r="B14" t="str">
        <f>+Rentabilitätsplan!B10</f>
        <v>Wareneinkauf Saisongeschäft</v>
      </c>
      <c r="D14" s="7">
        <f>+Rentabilitätsplan!P10</f>
        <v>0</v>
      </c>
      <c r="E14" s="38" t="str">
        <f t="shared" ref="E14:E16" si="25">(IF(D$9=0,"",+D14/D$9))</f>
        <v/>
      </c>
      <c r="F14" s="58"/>
      <c r="G14" s="7">
        <f t="shared" ref="G14:G15" si="26">IF(+F14-D14=0,0,+F14-D14)</f>
        <v>0</v>
      </c>
      <c r="H14" s="38" t="str">
        <f t="shared" ref="H14:H15" si="27">IF(+D14=0,"-",+G14/D14)</f>
        <v>-</v>
      </c>
      <c r="I14" s="7">
        <f>+Rentabilitätsplan!AC10</f>
        <v>0</v>
      </c>
      <c r="J14" s="38" t="str">
        <f t="shared" ref="J14:J16" si="28">(IF(I$9=0,"",+I14/I$9))</f>
        <v/>
      </c>
      <c r="K14" s="38" t="str">
        <f t="shared" ref="K14:K15" si="29">IF(D14=0,"",(I14-D14)/D14)</f>
        <v/>
      </c>
      <c r="L14" s="58"/>
      <c r="M14" s="7">
        <f t="shared" ref="M14:M15" si="30">IF(+L14-I14=0,0,+L14-I14)</f>
        <v>0</v>
      </c>
      <c r="N14" s="38" t="str">
        <f t="shared" ref="N14:N15" si="31">IF(+I14=0,"-",+M14/I14)</f>
        <v>-</v>
      </c>
      <c r="O14" s="7">
        <f>+Rentabilitätsplan!AP10</f>
        <v>0</v>
      </c>
      <c r="P14" s="38" t="str">
        <f t="shared" ref="P14:P16" si="32">(IF(O$9=0,"",+O14/O$9))</f>
        <v/>
      </c>
      <c r="Q14" s="38" t="str">
        <f t="shared" ref="Q14:Q15" si="33">IF(I14=0,"",(O14-I14)/I14)</f>
        <v/>
      </c>
      <c r="R14" s="58"/>
      <c r="S14" s="7">
        <f t="shared" ref="S14:S15" si="34">IF(+R14-O14=0,0,+R14-O14)</f>
        <v>0</v>
      </c>
      <c r="T14" s="38" t="str">
        <f t="shared" ref="T14:T15" si="35">IF(+O14=0,"-",+S14/O14)</f>
        <v>-</v>
      </c>
      <c r="U14" s="7">
        <f>+Rentabilitätsplan!BC10</f>
        <v>0</v>
      </c>
      <c r="V14" s="38" t="str">
        <f t="shared" ref="V14:V16" si="36">(IF(U$9=0,"",+U14/U$9))</f>
        <v/>
      </c>
      <c r="W14" s="38" t="str">
        <f t="shared" ref="W14:W15" si="37">IF(O14=0,"",(U14-O14)/O14)</f>
        <v/>
      </c>
      <c r="X14" s="58"/>
      <c r="Y14" s="7">
        <f t="shared" ref="Y14:Y15" si="38">IF(+X14-U14=0,0,+X14-U14)</f>
        <v>0</v>
      </c>
      <c r="Z14" s="38" t="str">
        <f t="shared" ref="Z14:Z15" si="39">IF(+U14=0,"-",+Y14/U14)</f>
        <v>-</v>
      </c>
    </row>
    <row r="15" spans="1:26" ht="13" x14ac:dyDescent="0.3">
      <c r="B15" t="str">
        <f>+Rentabilitätsplan!B11</f>
        <v>Warenlager-Erstausstattung und -aufstockung</v>
      </c>
      <c r="D15" s="7">
        <f>+Rentabilitätsplan!P11</f>
        <v>0</v>
      </c>
      <c r="E15" s="38" t="str">
        <f t="shared" si="25"/>
        <v/>
      </c>
      <c r="F15" s="58"/>
      <c r="G15" s="7">
        <f t="shared" si="26"/>
        <v>0</v>
      </c>
      <c r="H15" s="38" t="str">
        <f t="shared" si="27"/>
        <v>-</v>
      </c>
      <c r="I15" s="7">
        <f>+Rentabilitätsplan!AC11</f>
        <v>0</v>
      </c>
      <c r="J15" s="38" t="str">
        <f t="shared" si="28"/>
        <v/>
      </c>
      <c r="K15" s="38" t="str">
        <f t="shared" si="29"/>
        <v/>
      </c>
      <c r="L15" s="58"/>
      <c r="M15" s="7">
        <f t="shared" si="30"/>
        <v>0</v>
      </c>
      <c r="N15" s="38" t="str">
        <f t="shared" si="31"/>
        <v>-</v>
      </c>
      <c r="O15" s="7">
        <f>+Rentabilitätsplan!AP11</f>
        <v>0</v>
      </c>
      <c r="P15" s="38" t="str">
        <f t="shared" si="32"/>
        <v/>
      </c>
      <c r="Q15" s="38" t="str">
        <f t="shared" si="33"/>
        <v/>
      </c>
      <c r="R15" s="58"/>
      <c r="S15" s="7">
        <f t="shared" si="34"/>
        <v>0</v>
      </c>
      <c r="T15" s="38" t="str">
        <f t="shared" si="35"/>
        <v>-</v>
      </c>
      <c r="U15" s="7">
        <f>+Rentabilitätsplan!BC11</f>
        <v>0</v>
      </c>
      <c r="V15" s="38" t="str">
        <f t="shared" si="36"/>
        <v/>
      </c>
      <c r="W15" s="38" t="str">
        <f t="shared" si="37"/>
        <v/>
      </c>
      <c r="X15" s="58"/>
      <c r="Y15" s="7">
        <f t="shared" si="38"/>
        <v>0</v>
      </c>
      <c r="Z15" s="38" t="str">
        <f t="shared" si="39"/>
        <v>-</v>
      </c>
    </row>
    <row r="16" spans="1:26" x14ac:dyDescent="0.25">
      <c r="A16" t="str">
        <f>+Rentabilitätsplan!A13</f>
        <v>Rohergebnis</v>
      </c>
      <c r="D16" s="39">
        <f>D9+D10-D12-D13-D14-D15</f>
        <v>0</v>
      </c>
      <c r="E16" s="40" t="str">
        <f t="shared" si="25"/>
        <v/>
      </c>
      <c r="F16" s="39">
        <f t="shared" ref="F16:U16" si="40">F9+F10-F12-F13-F14-F15</f>
        <v>0</v>
      </c>
      <c r="G16" s="39">
        <f t="shared" si="40"/>
        <v>0</v>
      </c>
      <c r="H16" s="39" t="e">
        <f t="shared" si="40"/>
        <v>#VALUE!</v>
      </c>
      <c r="I16" s="39">
        <f t="shared" si="40"/>
        <v>0</v>
      </c>
      <c r="J16" s="40" t="str">
        <f t="shared" si="28"/>
        <v/>
      </c>
      <c r="K16" s="40" t="str">
        <f t="shared" ref="K16" si="41">IF(D16=0,"",(I16-D16)/D16)</f>
        <v/>
      </c>
      <c r="L16" s="39">
        <f t="shared" si="40"/>
        <v>0</v>
      </c>
      <c r="M16" s="39">
        <f t="shared" si="40"/>
        <v>0</v>
      </c>
      <c r="N16" s="39" t="e">
        <f t="shared" si="40"/>
        <v>#VALUE!</v>
      </c>
      <c r="O16" s="39">
        <f t="shared" si="40"/>
        <v>0</v>
      </c>
      <c r="P16" s="40" t="str">
        <f t="shared" si="32"/>
        <v/>
      </c>
      <c r="Q16" s="40" t="str">
        <f t="shared" ref="Q16" si="42">IF(I16=0,"",(O16-I16)/I16)</f>
        <v/>
      </c>
      <c r="R16" s="39">
        <f t="shared" si="40"/>
        <v>0</v>
      </c>
      <c r="S16" s="39">
        <f t="shared" si="40"/>
        <v>0</v>
      </c>
      <c r="T16" s="39" t="e">
        <f t="shared" si="40"/>
        <v>#VALUE!</v>
      </c>
      <c r="U16" s="39">
        <f t="shared" si="40"/>
        <v>0</v>
      </c>
      <c r="V16" s="40" t="str">
        <f t="shared" si="36"/>
        <v/>
      </c>
      <c r="W16" s="40" t="str">
        <f t="shared" ref="W16" si="43">IF(O16=0,"",(U16-O16)/O16)</f>
        <v/>
      </c>
      <c r="X16" s="39">
        <f>X9+X10-X12-X13-X15</f>
        <v>0</v>
      </c>
      <c r="Y16" s="39">
        <f t="shared" si="23"/>
        <v>0</v>
      </c>
      <c r="Z16" s="40" t="str">
        <f t="shared" si="24"/>
        <v>-</v>
      </c>
    </row>
    <row r="17" spans="1:26" ht="20.25" customHeight="1" x14ac:dyDescent="0.3">
      <c r="A17" t="str">
        <f>+Rentabilitätsplan!A14</f>
        <v>Personalaufwand incl. Sozialabgaben (ca. 22%)</v>
      </c>
      <c r="D17" s="7">
        <f>+Rentabilitätsplan!P14</f>
        <v>0</v>
      </c>
      <c r="E17" s="38" t="str">
        <f t="shared" si="10"/>
        <v/>
      </c>
      <c r="F17" s="58"/>
      <c r="G17" s="7">
        <f t="shared" si="11"/>
        <v>0</v>
      </c>
      <c r="H17" s="38" t="str">
        <f t="shared" si="12"/>
        <v>-</v>
      </c>
      <c r="I17" s="7">
        <f>+Rentabilitätsplan!AC14</f>
        <v>0</v>
      </c>
      <c r="J17" s="38" t="str">
        <f t="shared" si="13"/>
        <v/>
      </c>
      <c r="K17" s="38" t="str">
        <f t="shared" si="14"/>
        <v/>
      </c>
      <c r="L17" s="58"/>
      <c r="M17" s="7">
        <f t="shared" si="15"/>
        <v>0</v>
      </c>
      <c r="N17" s="38" t="str">
        <f t="shared" si="16"/>
        <v>-</v>
      </c>
      <c r="O17" s="7">
        <f>+Rentabilitätsplan!AP14</f>
        <v>0</v>
      </c>
      <c r="P17" s="38" t="str">
        <f t="shared" si="17"/>
        <v/>
      </c>
      <c r="Q17" s="38" t="str">
        <f t="shared" si="18"/>
        <v/>
      </c>
      <c r="R17" s="58"/>
      <c r="S17" s="7">
        <f t="shared" si="19"/>
        <v>0</v>
      </c>
      <c r="T17" s="38" t="str">
        <f t="shared" si="20"/>
        <v>-</v>
      </c>
      <c r="U17" s="7">
        <f>+Rentabilitätsplan!BC14</f>
        <v>0</v>
      </c>
      <c r="V17" s="38" t="str">
        <f t="shared" si="21"/>
        <v/>
      </c>
      <c r="W17" s="38" t="str">
        <f t="shared" si="22"/>
        <v/>
      </c>
      <c r="X17" s="58"/>
      <c r="Y17" s="7">
        <f t="shared" si="23"/>
        <v>0</v>
      </c>
      <c r="Z17" s="38" t="str">
        <f t="shared" si="24"/>
        <v>-</v>
      </c>
    </row>
    <row r="18" spans="1:26" ht="13" x14ac:dyDescent="0.3">
      <c r="A18" t="str">
        <f>+Rentabilitätsplan!A15</f>
        <v>Abschreibungen</v>
      </c>
      <c r="D18" s="7">
        <f>+Rentabilitätsplan!P15</f>
        <v>0</v>
      </c>
      <c r="E18" s="38" t="str">
        <f t="shared" si="10"/>
        <v/>
      </c>
      <c r="F18" s="58"/>
      <c r="G18" s="7">
        <f t="shared" si="11"/>
        <v>0</v>
      </c>
      <c r="H18" s="38" t="str">
        <f t="shared" si="12"/>
        <v>-</v>
      </c>
      <c r="I18" s="7">
        <f>+Rentabilitätsplan!AC15</f>
        <v>0</v>
      </c>
      <c r="J18" s="38" t="str">
        <f t="shared" si="13"/>
        <v/>
      </c>
      <c r="K18" s="38" t="str">
        <f t="shared" si="14"/>
        <v/>
      </c>
      <c r="L18" s="58"/>
      <c r="M18" s="7">
        <f t="shared" si="15"/>
        <v>0</v>
      </c>
      <c r="N18" s="38" t="str">
        <f t="shared" si="16"/>
        <v>-</v>
      </c>
      <c r="O18" s="7">
        <f>+Rentabilitätsplan!AP15</f>
        <v>0</v>
      </c>
      <c r="P18" s="38" t="str">
        <f t="shared" si="17"/>
        <v/>
      </c>
      <c r="Q18" s="38" t="str">
        <f t="shared" si="18"/>
        <v/>
      </c>
      <c r="R18" s="58"/>
      <c r="S18" s="7">
        <f t="shared" si="19"/>
        <v>0</v>
      </c>
      <c r="T18" s="38" t="str">
        <f t="shared" si="20"/>
        <v>-</v>
      </c>
      <c r="U18" s="7">
        <f>+Rentabilitätsplan!BC15</f>
        <v>0</v>
      </c>
      <c r="V18" s="38" t="str">
        <f t="shared" si="21"/>
        <v/>
      </c>
      <c r="W18" s="38" t="str">
        <f t="shared" si="22"/>
        <v/>
      </c>
      <c r="X18" s="58"/>
      <c r="Y18" s="7">
        <f t="shared" si="23"/>
        <v>0</v>
      </c>
      <c r="Z18" s="38" t="str">
        <f t="shared" si="24"/>
        <v>-</v>
      </c>
    </row>
    <row r="19" spans="1:26" x14ac:dyDescent="0.25">
      <c r="A19" t="str">
        <f>+Rentabilitätsplan!A16</f>
        <v>Sonstige betriebliche Aufwendungen</v>
      </c>
      <c r="D19" s="7"/>
      <c r="E19" s="38"/>
      <c r="F19" s="7"/>
      <c r="G19" s="7"/>
      <c r="H19" s="38"/>
      <c r="I19" s="7"/>
      <c r="J19" s="38"/>
      <c r="K19" s="38"/>
      <c r="L19" s="7"/>
      <c r="M19" s="7"/>
      <c r="N19" s="38"/>
      <c r="O19" s="7"/>
      <c r="P19" s="38"/>
      <c r="Q19" s="38"/>
      <c r="R19" s="7"/>
      <c r="S19" s="7"/>
      <c r="T19" s="38"/>
      <c r="U19" s="7"/>
      <c r="V19" s="38"/>
      <c r="W19" s="38"/>
      <c r="X19" s="7"/>
      <c r="Y19" s="7"/>
      <c r="Z19" s="38"/>
    </row>
    <row r="20" spans="1:26" x14ac:dyDescent="0.25">
      <c r="B20" t="str">
        <f>+Rentabilitätsplan!B17</f>
        <v>Raumkosten (Miete, Nebenkosten, Reinigung etc.)</v>
      </c>
      <c r="D20" s="7"/>
      <c r="E20" s="38"/>
      <c r="F20" s="7"/>
      <c r="G20" s="7"/>
      <c r="H20" s="38"/>
      <c r="I20" s="7"/>
      <c r="J20" s="38"/>
      <c r="K20" s="38"/>
      <c r="L20" s="7"/>
      <c r="M20" s="7"/>
      <c r="N20" s="38"/>
      <c r="O20" s="7"/>
      <c r="P20" s="38"/>
      <c r="Q20" s="38"/>
      <c r="R20" s="7"/>
      <c r="S20" s="7"/>
      <c r="T20" s="38"/>
      <c r="U20" s="7"/>
      <c r="V20" s="38"/>
      <c r="W20" s="38"/>
      <c r="X20" s="7"/>
      <c r="Y20" s="7"/>
      <c r="Z20" s="38"/>
    </row>
    <row r="21" spans="1:26" ht="13" x14ac:dyDescent="0.3">
      <c r="C21" t="str">
        <f>+Rentabilitätsplan!C18</f>
        <v>Miete und Nebenkosten</v>
      </c>
      <c r="D21" s="7">
        <f>+Rentabilitätsplan!P18</f>
        <v>0</v>
      </c>
      <c r="E21" s="38" t="str">
        <f>(IF(D$9=0,"",+D21/D$9))</f>
        <v/>
      </c>
      <c r="F21" s="58"/>
      <c r="G21" s="7">
        <f>IF(+F21-D21=0,0,+F21-D21)</f>
        <v>0</v>
      </c>
      <c r="H21" s="38" t="str">
        <f>IF(+D21=0,"-",+G21/D21)</f>
        <v>-</v>
      </c>
      <c r="I21" s="7">
        <f>+Rentabilitätsplan!AC18</f>
        <v>0</v>
      </c>
      <c r="J21" s="38" t="str">
        <f>(IF(I$9=0,"",+I21/I$9))</f>
        <v/>
      </c>
      <c r="K21" s="38" t="str">
        <f>IF(D21=0,"",(I21-D21)/D21)</f>
        <v/>
      </c>
      <c r="L21" s="58"/>
      <c r="M21" s="7">
        <f>IF(+L21-I21=0,0,+L21-I21)</f>
        <v>0</v>
      </c>
      <c r="N21" s="38" t="str">
        <f>IF(+I21=0,"-",+M21/I21)</f>
        <v>-</v>
      </c>
      <c r="O21" s="7">
        <f>+Rentabilitätsplan!AP18</f>
        <v>0</v>
      </c>
      <c r="P21" s="38" t="str">
        <f>(IF(O$9=0,"",+O21/O$9))</f>
        <v/>
      </c>
      <c r="Q21" s="38" t="str">
        <f t="shared" si="18"/>
        <v/>
      </c>
      <c r="R21" s="58"/>
      <c r="S21" s="7">
        <f>IF(+R21-O21=0,0,+R21-O21)</f>
        <v>0</v>
      </c>
      <c r="T21" s="38" t="str">
        <f>IF(+O21=0,"-",+S21/O21)</f>
        <v>-</v>
      </c>
      <c r="U21" s="7">
        <f>+Rentabilitätsplan!BC18</f>
        <v>0</v>
      </c>
      <c r="V21" s="38" t="str">
        <f>(IF(U$9=0,"",+U21/U$9))</f>
        <v/>
      </c>
      <c r="W21" s="38" t="str">
        <f t="shared" si="22"/>
        <v/>
      </c>
      <c r="X21" s="58"/>
      <c r="Y21" s="7">
        <f>IF(+X21-U21=0,0,+X21-U21)</f>
        <v>0</v>
      </c>
      <c r="Z21" s="38" t="str">
        <f>IF(+U21=0,"-",+Y21/U21)</f>
        <v>-</v>
      </c>
    </row>
    <row r="22" spans="1:26" ht="13" x14ac:dyDescent="0.3">
      <c r="C22" t="str">
        <f>+Rentabilitätsplan!C19</f>
        <v>Instandhaltung</v>
      </c>
      <c r="D22" s="7">
        <f>+Rentabilitätsplan!P19</f>
        <v>0</v>
      </c>
      <c r="E22" s="38" t="str">
        <f>(IF(D$9=0,"",+D22/D$9))</f>
        <v/>
      </c>
      <c r="F22" s="58"/>
      <c r="G22" s="7">
        <f>IF(+F22-D22=0,0,+F22-D22)</f>
        <v>0</v>
      </c>
      <c r="H22" s="38" t="str">
        <f>IF(+D22=0,"-",+G22/D22)</f>
        <v>-</v>
      </c>
      <c r="I22" s="7">
        <f>+Rentabilitätsplan!AC19</f>
        <v>0</v>
      </c>
      <c r="J22" s="38" t="str">
        <f>(IF(I$9=0,"",+I22/I$9))</f>
        <v/>
      </c>
      <c r="K22" s="38" t="str">
        <f>IF(D22=0,"",(I22-D22)/D22)</f>
        <v/>
      </c>
      <c r="L22" s="58"/>
      <c r="M22" s="7">
        <f>IF(+L22-I22=0,0,+L22-I22)</f>
        <v>0</v>
      </c>
      <c r="N22" s="38" t="str">
        <f>IF(+I22=0,"-",+M22/I22)</f>
        <v>-</v>
      </c>
      <c r="O22" s="7">
        <f>+Rentabilitätsplan!AP19</f>
        <v>0</v>
      </c>
      <c r="P22" s="38" t="str">
        <f>(IF(O$9=0,"",+O22/O$9))</f>
        <v/>
      </c>
      <c r="Q22" s="38" t="str">
        <f t="shared" si="18"/>
        <v/>
      </c>
      <c r="R22" s="58"/>
      <c r="S22" s="7">
        <f>IF(+R22-O22=0,0,+R22-O22)</f>
        <v>0</v>
      </c>
      <c r="T22" s="38" t="str">
        <f>IF(+O22=0,"-",+S22/O22)</f>
        <v>-</v>
      </c>
      <c r="U22" s="7">
        <f>+Rentabilitätsplan!BC19</f>
        <v>0</v>
      </c>
      <c r="V22" s="38" t="str">
        <f>(IF(U$9=0,"",+U22/U$9))</f>
        <v/>
      </c>
      <c r="W22" s="38" t="str">
        <f t="shared" si="22"/>
        <v/>
      </c>
      <c r="X22" s="58"/>
      <c r="Y22" s="7">
        <f>IF(+X22-U22=0,0,+X22-U22)</f>
        <v>0</v>
      </c>
      <c r="Z22" s="38" t="str">
        <f>IF(+U22=0,"-",+Y22/U22)</f>
        <v>-</v>
      </c>
    </row>
    <row r="23" spans="1:26" ht="13" x14ac:dyDescent="0.3">
      <c r="B23" t="str">
        <f>+Rentabilitätsplan!B20</f>
        <v>Telefon, Fax</v>
      </c>
      <c r="D23" s="7">
        <f>+Rentabilitätsplan!P20</f>
        <v>0</v>
      </c>
      <c r="E23" s="38" t="str">
        <f>(IF(D$9=0,"",+D23/D$9))</f>
        <v/>
      </c>
      <c r="F23" s="58"/>
      <c r="G23" s="7">
        <f>IF(+F23-D23=0,0,+F23-D23)</f>
        <v>0</v>
      </c>
      <c r="H23" s="38" t="str">
        <f>IF(+D23=0,"-",+G23/D23)</f>
        <v>-</v>
      </c>
      <c r="I23" s="7">
        <f>+Rentabilitätsplan!AC20</f>
        <v>0</v>
      </c>
      <c r="J23" s="38" t="str">
        <f>(IF(I$9=0,"",+I23/I$9))</f>
        <v/>
      </c>
      <c r="K23" s="38" t="str">
        <f>IF(D23=0,"",(I23-D23)/D23)</f>
        <v/>
      </c>
      <c r="L23" s="58"/>
      <c r="M23" s="7">
        <f>IF(+L23-I23=0,0,+L23-I23)</f>
        <v>0</v>
      </c>
      <c r="N23" s="38" t="str">
        <f>IF(+I23=0,"-",+M23/I23)</f>
        <v>-</v>
      </c>
      <c r="O23" s="7">
        <f>+Rentabilitätsplan!AP20</f>
        <v>0</v>
      </c>
      <c r="P23" s="38" t="str">
        <f>(IF(O$9=0,"",+O23/O$9))</f>
        <v/>
      </c>
      <c r="Q23" s="38" t="str">
        <f t="shared" si="18"/>
        <v/>
      </c>
      <c r="R23" s="58"/>
      <c r="S23" s="7">
        <f>IF(+R23-O23=0,0,+R23-O23)</f>
        <v>0</v>
      </c>
      <c r="T23" s="38" t="str">
        <f>IF(+O23=0,"-",+S23/O23)</f>
        <v>-</v>
      </c>
      <c r="U23" s="7">
        <f>+Rentabilitätsplan!BC20</f>
        <v>0</v>
      </c>
      <c r="V23" s="38" t="str">
        <f>(IF(U$9=0,"",+U23/U$9))</f>
        <v/>
      </c>
      <c r="W23" s="38" t="str">
        <f t="shared" si="22"/>
        <v/>
      </c>
      <c r="X23" s="58"/>
      <c r="Y23" s="7">
        <f>IF(+X23-U23=0,0,+X23-U23)</f>
        <v>0</v>
      </c>
      <c r="Z23" s="38" t="str">
        <f>IF(+U23=0,"-",+Y23/U23)</f>
        <v>-</v>
      </c>
    </row>
    <row r="24" spans="1:26" x14ac:dyDescent="0.25">
      <c r="B24" t="str">
        <f>+Rentabilitätsplan!B21</f>
        <v>Kfz-Kosten</v>
      </c>
      <c r="D24" s="7"/>
      <c r="E24" s="38"/>
      <c r="F24" s="7"/>
      <c r="G24" s="7"/>
      <c r="H24" s="38"/>
      <c r="I24" s="7"/>
      <c r="J24" s="38"/>
      <c r="K24" s="38"/>
      <c r="L24" s="7"/>
      <c r="M24" s="7"/>
      <c r="N24" s="38"/>
      <c r="O24" s="7"/>
      <c r="P24" s="38"/>
      <c r="Q24" s="38"/>
      <c r="R24" s="7"/>
      <c r="S24" s="7"/>
      <c r="T24" s="38"/>
      <c r="U24" s="7"/>
      <c r="V24" s="38"/>
      <c r="W24" s="38"/>
      <c r="X24" s="7"/>
      <c r="Y24" s="7"/>
      <c r="Z24" s="38"/>
    </row>
    <row r="25" spans="1:26" ht="13" x14ac:dyDescent="0.3">
      <c r="C25" t="str">
        <f>+Rentabilitätsplan!C22</f>
        <v>Kfz-Versicherungen</v>
      </c>
      <c r="D25" s="7">
        <f>+Rentabilitätsplan!P22</f>
        <v>0</v>
      </c>
      <c r="E25" s="38" t="str">
        <f t="shared" ref="E25:E30" si="44">(IF(D$9=0,"",+D25/D$9))</f>
        <v/>
      </c>
      <c r="F25" s="58"/>
      <c r="G25" s="7">
        <f t="shared" ref="G25:G30" si="45">IF(+F25-D25=0,0,+F25-D25)</f>
        <v>0</v>
      </c>
      <c r="H25" s="38" t="str">
        <f t="shared" ref="H25:H30" si="46">IF(+D25=0,"-",+G25/D25)</f>
        <v>-</v>
      </c>
      <c r="I25" s="7">
        <f>+Rentabilitätsplan!AC22</f>
        <v>0</v>
      </c>
      <c r="J25" s="38" t="str">
        <f t="shared" ref="J25:J30" si="47">(IF(I$9=0,"",+I25/I$9))</f>
        <v/>
      </c>
      <c r="K25" s="38" t="str">
        <f t="shared" ref="K25:K30" si="48">IF(D25=0,"",(I25-D25)/D25)</f>
        <v/>
      </c>
      <c r="L25" s="58"/>
      <c r="M25" s="7">
        <f t="shared" ref="M25:M30" si="49">IF(+L25-I25=0,0,+L25-I25)</f>
        <v>0</v>
      </c>
      <c r="N25" s="38" t="str">
        <f t="shared" ref="N25:N30" si="50">IF(+I25=0,"-",+M25/I25)</f>
        <v>-</v>
      </c>
      <c r="O25" s="7">
        <f>+Rentabilitätsplan!AP22</f>
        <v>0</v>
      </c>
      <c r="P25" s="38" t="str">
        <f t="shared" ref="P25:P30" si="51">(IF(O$9=0,"",+O25/O$9))</f>
        <v/>
      </c>
      <c r="Q25" s="38" t="str">
        <f t="shared" si="18"/>
        <v/>
      </c>
      <c r="R25" s="58"/>
      <c r="S25" s="7">
        <f t="shared" ref="S25:S30" si="52">IF(+R25-O25=0,0,+R25-O25)</f>
        <v>0</v>
      </c>
      <c r="T25" s="38" t="str">
        <f t="shared" ref="T25:T30" si="53">IF(+O25=0,"-",+S25/O25)</f>
        <v>-</v>
      </c>
      <c r="U25" s="7">
        <f>+Rentabilitätsplan!BC22</f>
        <v>0</v>
      </c>
      <c r="V25" s="38" t="str">
        <f t="shared" ref="V25:V30" si="54">(IF(U$9=0,"",+U25/U$9))</f>
        <v/>
      </c>
      <c r="W25" s="38" t="str">
        <f t="shared" si="22"/>
        <v/>
      </c>
      <c r="X25" s="58"/>
      <c r="Y25" s="7">
        <f t="shared" ref="Y25:Y30" si="55">IF(+X25-U25=0,0,+X25-U25)</f>
        <v>0</v>
      </c>
      <c r="Z25" s="38" t="str">
        <f t="shared" ref="Z25:Z30" si="56">IF(+U25=0,"-",+Y25/U25)</f>
        <v>-</v>
      </c>
    </row>
    <row r="26" spans="1:26" ht="13" x14ac:dyDescent="0.3">
      <c r="C26" t="str">
        <f>+Rentabilitätsplan!C23</f>
        <v>Wartung und Reparatur</v>
      </c>
      <c r="D26" s="7">
        <f>+Rentabilitätsplan!P23</f>
        <v>0</v>
      </c>
      <c r="E26" s="38" t="str">
        <f t="shared" si="44"/>
        <v/>
      </c>
      <c r="F26" s="58"/>
      <c r="G26" s="7">
        <f t="shared" si="45"/>
        <v>0</v>
      </c>
      <c r="H26" s="38" t="str">
        <f t="shared" si="46"/>
        <v>-</v>
      </c>
      <c r="I26" s="7">
        <f>+Rentabilitätsplan!AC23</f>
        <v>0</v>
      </c>
      <c r="J26" s="38" t="str">
        <f t="shared" si="47"/>
        <v/>
      </c>
      <c r="K26" s="38" t="str">
        <f t="shared" si="48"/>
        <v/>
      </c>
      <c r="L26" s="58"/>
      <c r="M26" s="7">
        <f t="shared" si="49"/>
        <v>0</v>
      </c>
      <c r="N26" s="38" t="str">
        <f t="shared" si="50"/>
        <v>-</v>
      </c>
      <c r="O26" s="7">
        <f>+Rentabilitätsplan!AP23</f>
        <v>0</v>
      </c>
      <c r="P26" s="38" t="str">
        <f t="shared" si="51"/>
        <v/>
      </c>
      <c r="Q26" s="38" t="str">
        <f t="shared" si="18"/>
        <v/>
      </c>
      <c r="R26" s="58"/>
      <c r="S26" s="7">
        <f t="shared" si="52"/>
        <v>0</v>
      </c>
      <c r="T26" s="38" t="str">
        <f t="shared" si="53"/>
        <v>-</v>
      </c>
      <c r="U26" s="7">
        <f>+Rentabilitätsplan!BC23</f>
        <v>0</v>
      </c>
      <c r="V26" s="38" t="str">
        <f t="shared" si="54"/>
        <v/>
      </c>
      <c r="W26" s="38" t="str">
        <f t="shared" si="22"/>
        <v/>
      </c>
      <c r="X26" s="58"/>
      <c r="Y26" s="7">
        <f t="shared" si="55"/>
        <v>0</v>
      </c>
      <c r="Z26" s="38" t="str">
        <f t="shared" si="56"/>
        <v>-</v>
      </c>
    </row>
    <row r="27" spans="1:26" ht="13" x14ac:dyDescent="0.3">
      <c r="C27" t="str">
        <f>+Rentabilitätsplan!C24</f>
        <v>Leasing (nur Kfz)</v>
      </c>
      <c r="D27" s="7">
        <f>+Rentabilitätsplan!P24</f>
        <v>0</v>
      </c>
      <c r="E27" s="38" t="str">
        <f t="shared" si="44"/>
        <v/>
      </c>
      <c r="F27" s="58"/>
      <c r="G27" s="7">
        <f t="shared" si="45"/>
        <v>0</v>
      </c>
      <c r="H27" s="38" t="str">
        <f t="shared" si="46"/>
        <v>-</v>
      </c>
      <c r="I27" s="7">
        <f>+Rentabilitätsplan!AC24</f>
        <v>0</v>
      </c>
      <c r="J27" s="38" t="str">
        <f t="shared" si="47"/>
        <v/>
      </c>
      <c r="K27" s="38" t="str">
        <f t="shared" si="48"/>
        <v/>
      </c>
      <c r="L27" s="58"/>
      <c r="M27" s="7">
        <f t="shared" si="49"/>
        <v>0</v>
      </c>
      <c r="N27" s="38" t="str">
        <f t="shared" si="50"/>
        <v>-</v>
      </c>
      <c r="O27" s="7">
        <f>+Rentabilitätsplan!AP24</f>
        <v>0</v>
      </c>
      <c r="P27" s="38" t="str">
        <f t="shared" si="51"/>
        <v/>
      </c>
      <c r="Q27" s="38" t="str">
        <f>IF(I27=0,"",(O27-I27)/I27)</f>
        <v/>
      </c>
      <c r="R27" s="58"/>
      <c r="S27" s="7">
        <f t="shared" si="52"/>
        <v>0</v>
      </c>
      <c r="T27" s="38" t="str">
        <f t="shared" si="53"/>
        <v>-</v>
      </c>
      <c r="U27" s="7">
        <f>+Rentabilitätsplan!BC24</f>
        <v>0</v>
      </c>
      <c r="V27" s="38" t="str">
        <f t="shared" si="54"/>
        <v/>
      </c>
      <c r="W27" s="38" t="str">
        <f>IF(O27=0,"",(U27-O27)/O27)</f>
        <v/>
      </c>
      <c r="X27" s="58"/>
      <c r="Y27" s="7">
        <f t="shared" si="55"/>
        <v>0</v>
      </c>
      <c r="Z27" s="38" t="str">
        <f t="shared" si="56"/>
        <v>-</v>
      </c>
    </row>
    <row r="28" spans="1:26" ht="13" x14ac:dyDescent="0.3">
      <c r="C28" t="str">
        <f>+Rentabilitätsplan!C25</f>
        <v>Betriebskosten</v>
      </c>
      <c r="D28" s="7">
        <f>+Rentabilitätsplan!P25</f>
        <v>0</v>
      </c>
      <c r="E28" s="38" t="str">
        <f t="shared" si="44"/>
        <v/>
      </c>
      <c r="F28" s="58"/>
      <c r="G28" s="7">
        <f t="shared" si="45"/>
        <v>0</v>
      </c>
      <c r="H28" s="38" t="str">
        <f t="shared" si="46"/>
        <v>-</v>
      </c>
      <c r="I28" s="7">
        <f>+Rentabilitätsplan!AC25</f>
        <v>0</v>
      </c>
      <c r="J28" s="38" t="str">
        <f t="shared" si="47"/>
        <v/>
      </c>
      <c r="K28" s="38" t="str">
        <f t="shared" si="48"/>
        <v/>
      </c>
      <c r="L28" s="58"/>
      <c r="M28" s="7">
        <f t="shared" si="49"/>
        <v>0</v>
      </c>
      <c r="N28" s="38" t="str">
        <f t="shared" si="50"/>
        <v>-</v>
      </c>
      <c r="O28" s="7">
        <f>+Rentabilitätsplan!AP25</f>
        <v>0</v>
      </c>
      <c r="P28" s="38" t="str">
        <f t="shared" si="51"/>
        <v/>
      </c>
      <c r="Q28" s="38" t="str">
        <f t="shared" si="18"/>
        <v/>
      </c>
      <c r="R28" s="58"/>
      <c r="S28" s="7">
        <f t="shared" si="52"/>
        <v>0</v>
      </c>
      <c r="T28" s="38" t="str">
        <f t="shared" si="53"/>
        <v>-</v>
      </c>
      <c r="U28" s="7">
        <f>+Rentabilitätsplan!BC25</f>
        <v>0</v>
      </c>
      <c r="V28" s="38" t="str">
        <f t="shared" si="54"/>
        <v/>
      </c>
      <c r="W28" s="38" t="str">
        <f t="shared" si="22"/>
        <v/>
      </c>
      <c r="X28" s="58"/>
      <c r="Y28" s="7">
        <f t="shared" si="55"/>
        <v>0</v>
      </c>
      <c r="Z28" s="38" t="str">
        <f t="shared" si="56"/>
        <v>-</v>
      </c>
    </row>
    <row r="29" spans="1:26" ht="13" x14ac:dyDescent="0.3">
      <c r="B29" t="str">
        <f>+Rentabilitätsplan!B26</f>
        <v>Reise- und Bewirtungskosten</v>
      </c>
      <c r="D29" s="7">
        <f>+Rentabilitätsplan!P26</f>
        <v>0</v>
      </c>
      <c r="E29" s="38" t="str">
        <f t="shared" si="44"/>
        <v/>
      </c>
      <c r="F29" s="58"/>
      <c r="G29" s="7">
        <f t="shared" si="45"/>
        <v>0</v>
      </c>
      <c r="H29" s="38" t="str">
        <f t="shared" si="46"/>
        <v>-</v>
      </c>
      <c r="I29" s="7">
        <f>+Rentabilitätsplan!AC26</f>
        <v>0</v>
      </c>
      <c r="J29" s="38" t="str">
        <f t="shared" si="47"/>
        <v/>
      </c>
      <c r="K29" s="38" t="str">
        <f t="shared" si="48"/>
        <v/>
      </c>
      <c r="L29" s="58"/>
      <c r="M29" s="7">
        <f t="shared" si="49"/>
        <v>0</v>
      </c>
      <c r="N29" s="38" t="str">
        <f t="shared" si="50"/>
        <v>-</v>
      </c>
      <c r="O29" s="7">
        <f>+Rentabilitätsplan!AP26</f>
        <v>0</v>
      </c>
      <c r="P29" s="38" t="str">
        <f t="shared" si="51"/>
        <v/>
      </c>
      <c r="Q29" s="38" t="str">
        <f t="shared" si="18"/>
        <v/>
      </c>
      <c r="R29" s="58"/>
      <c r="S29" s="7">
        <f t="shared" si="52"/>
        <v>0</v>
      </c>
      <c r="T29" s="38" t="str">
        <f t="shared" si="53"/>
        <v>-</v>
      </c>
      <c r="U29" s="7">
        <f>+Rentabilitätsplan!BC26</f>
        <v>0</v>
      </c>
      <c r="V29" s="38" t="str">
        <f t="shared" si="54"/>
        <v/>
      </c>
      <c r="W29" s="38" t="str">
        <f t="shared" si="22"/>
        <v/>
      </c>
      <c r="X29" s="58"/>
      <c r="Y29" s="7">
        <f t="shared" si="55"/>
        <v>0</v>
      </c>
      <c r="Z29" s="38" t="str">
        <f t="shared" si="56"/>
        <v>-</v>
      </c>
    </row>
    <row r="30" spans="1:26" ht="13" x14ac:dyDescent="0.3">
      <c r="B30" t="str">
        <f>+Rentabilitätsplan!B27</f>
        <v>Anzeigen- und sonst. Werbung</v>
      </c>
      <c r="D30" s="7">
        <f>+Rentabilitätsplan!P27</f>
        <v>0</v>
      </c>
      <c r="E30" s="38" t="str">
        <f t="shared" si="44"/>
        <v/>
      </c>
      <c r="F30" s="58"/>
      <c r="G30" s="7">
        <f t="shared" si="45"/>
        <v>0</v>
      </c>
      <c r="H30" s="38" t="str">
        <f t="shared" si="46"/>
        <v>-</v>
      </c>
      <c r="I30" s="7">
        <f>+Rentabilitätsplan!AC27</f>
        <v>0</v>
      </c>
      <c r="J30" s="38" t="str">
        <f t="shared" si="47"/>
        <v/>
      </c>
      <c r="K30" s="38" t="str">
        <f t="shared" si="48"/>
        <v/>
      </c>
      <c r="L30" s="58"/>
      <c r="M30" s="7">
        <f t="shared" si="49"/>
        <v>0</v>
      </c>
      <c r="N30" s="38" t="str">
        <f t="shared" si="50"/>
        <v>-</v>
      </c>
      <c r="O30" s="7">
        <f>+Rentabilitätsplan!AP27</f>
        <v>0</v>
      </c>
      <c r="P30" s="38" t="str">
        <f t="shared" si="51"/>
        <v/>
      </c>
      <c r="Q30" s="38" t="str">
        <f t="shared" si="18"/>
        <v/>
      </c>
      <c r="R30" s="58"/>
      <c r="S30" s="7">
        <f t="shared" si="52"/>
        <v>0</v>
      </c>
      <c r="T30" s="38" t="str">
        <f t="shared" si="53"/>
        <v>-</v>
      </c>
      <c r="U30" s="7">
        <f>+Rentabilitätsplan!BC27</f>
        <v>0</v>
      </c>
      <c r="V30" s="38" t="str">
        <f t="shared" si="54"/>
        <v/>
      </c>
      <c r="W30" s="38" t="str">
        <f t="shared" si="22"/>
        <v/>
      </c>
      <c r="X30" s="58"/>
      <c r="Y30" s="7">
        <f t="shared" si="55"/>
        <v>0</v>
      </c>
      <c r="Z30" s="38" t="str">
        <f t="shared" si="56"/>
        <v>-</v>
      </c>
    </row>
    <row r="31" spans="1:26" x14ac:dyDescent="0.25">
      <c r="B31" t="str">
        <f>+Rentabilitätsplan!B28</f>
        <v>Kosten der Warenabgabe</v>
      </c>
      <c r="D31" s="7"/>
      <c r="E31" s="38"/>
      <c r="F31" s="7"/>
      <c r="G31" s="7"/>
      <c r="H31" s="38"/>
      <c r="I31" s="7"/>
      <c r="J31" s="38"/>
      <c r="K31" s="38"/>
      <c r="L31" s="7"/>
      <c r="M31" s="7"/>
      <c r="N31" s="38"/>
      <c r="O31" s="7"/>
      <c r="P31" s="38"/>
      <c r="Q31" s="38"/>
      <c r="R31" s="7"/>
      <c r="S31" s="7"/>
      <c r="T31" s="38"/>
      <c r="U31" s="7"/>
      <c r="V31" s="38"/>
      <c r="W31" s="38"/>
      <c r="X31" s="7"/>
      <c r="Y31" s="7"/>
      <c r="Z31" s="38"/>
    </row>
    <row r="32" spans="1:26" ht="13" x14ac:dyDescent="0.3">
      <c r="C32" t="str">
        <f>+Rentabilitätsplan!C29</f>
        <v>Verpackung/Ausgangsfrachten</v>
      </c>
      <c r="D32" s="7">
        <f>+Rentabilitätsplan!P29</f>
        <v>0</v>
      </c>
      <c r="E32" s="38" t="str">
        <f t="shared" ref="E32:E43" si="57">(IF(D$9=0,"",+D32/D$9))</f>
        <v/>
      </c>
      <c r="F32" s="58"/>
      <c r="G32" s="7">
        <f t="shared" ref="G32:G43" si="58">IF(+F32-D32=0,0,+F32-D32)</f>
        <v>0</v>
      </c>
      <c r="H32" s="38" t="str">
        <f t="shared" ref="H32:H43" si="59">IF(+D32=0,"-",+G32/D32)</f>
        <v>-</v>
      </c>
      <c r="I32" s="7">
        <f>+Rentabilitätsplan!AC29</f>
        <v>0</v>
      </c>
      <c r="J32" s="38" t="str">
        <f t="shared" ref="J32:J43" si="60">(IF(I$9=0,"",+I32/I$9))</f>
        <v/>
      </c>
      <c r="K32" s="38" t="str">
        <f t="shared" ref="K32:K43" si="61">IF(D32=0,"",(I32-D32)/D32)</f>
        <v/>
      </c>
      <c r="L32" s="58"/>
      <c r="M32" s="7">
        <f t="shared" ref="M32:M43" si="62">IF(+L32-I32=0,0,+L32-I32)</f>
        <v>0</v>
      </c>
      <c r="N32" s="38" t="str">
        <f t="shared" ref="N32:N43" si="63">IF(+I32=0,"-",+M32/I32)</f>
        <v>-</v>
      </c>
      <c r="O32" s="7">
        <f>+Rentabilitätsplan!AP29</f>
        <v>0</v>
      </c>
      <c r="P32" s="38" t="str">
        <f t="shared" ref="P32:P43" si="64">(IF(O$9=0,"",+O32/O$9))</f>
        <v/>
      </c>
      <c r="Q32" s="38" t="str">
        <f>IF(I32=0,"",(O32-I32)/I32)</f>
        <v/>
      </c>
      <c r="R32" s="58"/>
      <c r="S32" s="7">
        <f t="shared" ref="S32:S43" si="65">IF(+R32-O32=0,0,+R32-O32)</f>
        <v>0</v>
      </c>
      <c r="T32" s="38" t="str">
        <f t="shared" ref="T32:T43" si="66">IF(+O32=0,"-",+S32/O32)</f>
        <v>-</v>
      </c>
      <c r="U32" s="7">
        <f>+Rentabilitätsplan!BC29</f>
        <v>0</v>
      </c>
      <c r="V32" s="38" t="str">
        <f t="shared" ref="V32:V43" si="67">(IF(U$9=0,"",+U32/U$9))</f>
        <v/>
      </c>
      <c r="W32" s="38" t="str">
        <f>IF(O32=0,"",(U32-O32)/O32)</f>
        <v/>
      </c>
      <c r="X32" s="58"/>
      <c r="Y32" s="7">
        <f t="shared" ref="Y32:Y43" si="68">IF(+X32-U32=0,0,+X32-U32)</f>
        <v>0</v>
      </c>
      <c r="Z32" s="38" t="str">
        <f t="shared" ref="Z32:Z43" si="69">IF(+U32=0,"-",+Y32/U32)</f>
        <v>-</v>
      </c>
    </row>
    <row r="33" spans="2:26" ht="13" x14ac:dyDescent="0.3">
      <c r="C33" t="str">
        <f>+Rentabilitätsplan!C30</f>
        <v>Provisionen</v>
      </c>
      <c r="D33" s="7">
        <f>+Rentabilitätsplan!P30</f>
        <v>0</v>
      </c>
      <c r="E33" s="38" t="str">
        <f t="shared" si="57"/>
        <v/>
      </c>
      <c r="F33" s="58"/>
      <c r="G33" s="7">
        <f t="shared" si="58"/>
        <v>0</v>
      </c>
      <c r="H33" s="38" t="str">
        <f t="shared" si="59"/>
        <v>-</v>
      </c>
      <c r="I33" s="7">
        <f>+Rentabilitätsplan!AC30</f>
        <v>0</v>
      </c>
      <c r="J33" s="38" t="str">
        <f t="shared" si="60"/>
        <v/>
      </c>
      <c r="K33" s="38" t="str">
        <f t="shared" si="61"/>
        <v/>
      </c>
      <c r="L33" s="58"/>
      <c r="M33" s="7">
        <f t="shared" si="62"/>
        <v>0</v>
      </c>
      <c r="N33" s="38" t="str">
        <f t="shared" si="63"/>
        <v>-</v>
      </c>
      <c r="O33" s="7">
        <f>+Rentabilitätsplan!AP30</f>
        <v>0</v>
      </c>
      <c r="P33" s="38" t="str">
        <f t="shared" si="64"/>
        <v/>
      </c>
      <c r="Q33" s="38" t="str">
        <f>IF(I33=0,"",(O33-I33)/I33)</f>
        <v/>
      </c>
      <c r="R33" s="58"/>
      <c r="S33" s="7">
        <f t="shared" si="65"/>
        <v>0</v>
      </c>
      <c r="T33" s="38" t="str">
        <f t="shared" si="66"/>
        <v>-</v>
      </c>
      <c r="U33" s="7">
        <f>+Rentabilitätsplan!BC30</f>
        <v>0</v>
      </c>
      <c r="V33" s="38" t="str">
        <f t="shared" si="67"/>
        <v/>
      </c>
      <c r="W33" s="38" t="str">
        <f>IF(O33=0,"",(U33-O33)/O33)</f>
        <v/>
      </c>
      <c r="X33" s="58"/>
      <c r="Y33" s="7">
        <f t="shared" si="68"/>
        <v>0</v>
      </c>
      <c r="Z33" s="38" t="str">
        <f t="shared" si="69"/>
        <v>-</v>
      </c>
    </row>
    <row r="34" spans="2:26" ht="13" x14ac:dyDescent="0.3">
      <c r="B34" t="str">
        <f>+Rentabilitätsplan!B31</f>
        <v>Instandhaltung Betriebs- und Geschäftsausstattung</v>
      </c>
      <c r="D34" s="7">
        <f>+Rentabilitätsplan!P31</f>
        <v>0</v>
      </c>
      <c r="E34" s="38" t="str">
        <f t="shared" si="57"/>
        <v/>
      </c>
      <c r="F34" s="58"/>
      <c r="G34" s="7">
        <f t="shared" si="58"/>
        <v>0</v>
      </c>
      <c r="H34" s="38" t="str">
        <f t="shared" si="59"/>
        <v>-</v>
      </c>
      <c r="I34" s="7">
        <f>+Rentabilitätsplan!AC31</f>
        <v>0</v>
      </c>
      <c r="J34" s="38" t="str">
        <f t="shared" si="60"/>
        <v/>
      </c>
      <c r="K34" s="38" t="str">
        <f t="shared" si="61"/>
        <v/>
      </c>
      <c r="L34" s="58"/>
      <c r="M34" s="7">
        <f t="shared" si="62"/>
        <v>0</v>
      </c>
      <c r="N34" s="38" t="str">
        <f t="shared" si="63"/>
        <v>-</v>
      </c>
      <c r="O34" s="7">
        <f>+Rentabilitätsplan!AP31</f>
        <v>0</v>
      </c>
      <c r="P34" s="38" t="str">
        <f t="shared" si="64"/>
        <v/>
      </c>
      <c r="Q34" s="38" t="str">
        <f t="shared" si="18"/>
        <v/>
      </c>
      <c r="R34" s="58"/>
      <c r="S34" s="7">
        <f t="shared" si="65"/>
        <v>0</v>
      </c>
      <c r="T34" s="38" t="str">
        <f t="shared" si="66"/>
        <v>-</v>
      </c>
      <c r="U34" s="7">
        <f>+Rentabilitätsplan!BC31</f>
        <v>0</v>
      </c>
      <c r="V34" s="38" t="str">
        <f t="shared" si="67"/>
        <v/>
      </c>
      <c r="W34" s="38" t="str">
        <f t="shared" si="22"/>
        <v/>
      </c>
      <c r="X34" s="58"/>
      <c r="Y34" s="7">
        <f t="shared" si="68"/>
        <v>0</v>
      </c>
      <c r="Z34" s="38" t="str">
        <f t="shared" si="69"/>
        <v>-</v>
      </c>
    </row>
    <row r="35" spans="2:26" ht="13" x14ac:dyDescent="0.3">
      <c r="B35" t="str">
        <f>+Rentabilitätsplan!B32</f>
        <v>Leasing (außer Kfz)</v>
      </c>
      <c r="D35" s="7">
        <f>+Rentabilitätsplan!P32</f>
        <v>0</v>
      </c>
      <c r="E35" s="38" t="str">
        <f t="shared" si="57"/>
        <v/>
      </c>
      <c r="F35" s="58"/>
      <c r="G35" s="7">
        <f t="shared" si="58"/>
        <v>0</v>
      </c>
      <c r="H35" s="38" t="str">
        <f t="shared" si="59"/>
        <v>-</v>
      </c>
      <c r="I35" s="7">
        <f>+Rentabilitätsplan!AC32</f>
        <v>0</v>
      </c>
      <c r="J35" s="38" t="str">
        <f t="shared" si="60"/>
        <v/>
      </c>
      <c r="K35" s="38" t="str">
        <f t="shared" si="61"/>
        <v/>
      </c>
      <c r="L35" s="58"/>
      <c r="M35" s="7">
        <f t="shared" si="62"/>
        <v>0</v>
      </c>
      <c r="N35" s="38" t="str">
        <f t="shared" si="63"/>
        <v>-</v>
      </c>
      <c r="O35" s="7">
        <f>+Rentabilitätsplan!AP32</f>
        <v>0</v>
      </c>
      <c r="P35" s="38" t="str">
        <f t="shared" si="64"/>
        <v/>
      </c>
      <c r="Q35" s="38" t="str">
        <f>IF(I35=0,"",(O35-I35)/I35)</f>
        <v/>
      </c>
      <c r="R35" s="58"/>
      <c r="S35" s="7">
        <f t="shared" si="65"/>
        <v>0</v>
      </c>
      <c r="T35" s="38" t="str">
        <f t="shared" si="66"/>
        <v>-</v>
      </c>
      <c r="U35" s="7">
        <f>+Rentabilitätsplan!BC32</f>
        <v>0</v>
      </c>
      <c r="V35" s="38" t="str">
        <f t="shared" si="67"/>
        <v/>
      </c>
      <c r="W35" s="38" t="str">
        <f>IF(O35=0,"",(U35-O35)/O35)</f>
        <v/>
      </c>
      <c r="X35" s="58"/>
      <c r="Y35" s="7">
        <f t="shared" si="68"/>
        <v>0</v>
      </c>
      <c r="Z35" s="38" t="str">
        <f t="shared" si="69"/>
        <v>-</v>
      </c>
    </row>
    <row r="36" spans="2:26" ht="13" x14ac:dyDescent="0.3">
      <c r="B36" t="str">
        <f>+Rentabilitätsplan!B33</f>
        <v>Kosten von Software</v>
      </c>
      <c r="D36" s="7">
        <f>+Rentabilitätsplan!P33</f>
        <v>0</v>
      </c>
      <c r="E36" s="38" t="str">
        <f t="shared" si="57"/>
        <v/>
      </c>
      <c r="F36" s="58"/>
      <c r="G36" s="7">
        <f t="shared" si="58"/>
        <v>0</v>
      </c>
      <c r="H36" s="38" t="str">
        <f t="shared" si="59"/>
        <v>-</v>
      </c>
      <c r="I36" s="7">
        <f>+Rentabilitätsplan!AC33</f>
        <v>0</v>
      </c>
      <c r="J36" s="38" t="str">
        <f t="shared" si="60"/>
        <v/>
      </c>
      <c r="K36" s="38" t="str">
        <f t="shared" si="61"/>
        <v/>
      </c>
      <c r="L36" s="58"/>
      <c r="M36" s="7">
        <f t="shared" si="62"/>
        <v>0</v>
      </c>
      <c r="N36" s="38" t="str">
        <f t="shared" si="63"/>
        <v>-</v>
      </c>
      <c r="O36" s="7">
        <f>+Rentabilitätsplan!AP33</f>
        <v>0</v>
      </c>
      <c r="P36" s="38" t="str">
        <f t="shared" si="64"/>
        <v/>
      </c>
      <c r="Q36" s="38" t="str">
        <f t="shared" si="18"/>
        <v/>
      </c>
      <c r="R36" s="58"/>
      <c r="S36" s="7">
        <f t="shared" si="65"/>
        <v>0</v>
      </c>
      <c r="T36" s="38" t="str">
        <f t="shared" si="66"/>
        <v>-</v>
      </c>
      <c r="U36" s="7">
        <f>+Rentabilitätsplan!BC33</f>
        <v>0</v>
      </c>
      <c r="V36" s="38" t="str">
        <f t="shared" si="67"/>
        <v/>
      </c>
      <c r="W36" s="38" t="str">
        <f t="shared" si="22"/>
        <v/>
      </c>
      <c r="X36" s="58"/>
      <c r="Y36" s="7">
        <f t="shared" si="68"/>
        <v>0</v>
      </c>
      <c r="Z36" s="38" t="str">
        <f t="shared" si="69"/>
        <v>-</v>
      </c>
    </row>
    <row r="37" spans="2:26" ht="13" x14ac:dyDescent="0.3">
      <c r="B37" t="str">
        <f>+Rentabilitätsplan!B34</f>
        <v>Versicherungen (ohne Kfz)</v>
      </c>
      <c r="D37" s="7">
        <f>+Rentabilitätsplan!P34</f>
        <v>0</v>
      </c>
      <c r="E37" s="38" t="str">
        <f t="shared" si="57"/>
        <v/>
      </c>
      <c r="F37" s="58"/>
      <c r="G37" s="7">
        <f t="shared" si="58"/>
        <v>0</v>
      </c>
      <c r="H37" s="38" t="str">
        <f t="shared" si="59"/>
        <v>-</v>
      </c>
      <c r="I37" s="7">
        <f>+Rentabilitätsplan!AC34</f>
        <v>0</v>
      </c>
      <c r="J37" s="38" t="str">
        <f t="shared" si="60"/>
        <v/>
      </c>
      <c r="K37" s="38" t="str">
        <f t="shared" si="61"/>
        <v/>
      </c>
      <c r="L37" s="58"/>
      <c r="M37" s="7">
        <f t="shared" si="62"/>
        <v>0</v>
      </c>
      <c r="N37" s="38" t="str">
        <f t="shared" si="63"/>
        <v>-</v>
      </c>
      <c r="O37" s="7">
        <f>+Rentabilitätsplan!AP34</f>
        <v>0</v>
      </c>
      <c r="P37" s="38" t="str">
        <f t="shared" si="64"/>
        <v/>
      </c>
      <c r="Q37" s="38" t="str">
        <f t="shared" si="18"/>
        <v/>
      </c>
      <c r="R37" s="58"/>
      <c r="S37" s="7">
        <f t="shared" si="65"/>
        <v>0</v>
      </c>
      <c r="T37" s="38" t="str">
        <f t="shared" si="66"/>
        <v>-</v>
      </c>
      <c r="U37" s="7">
        <f>+Rentabilitätsplan!BC34</f>
        <v>0</v>
      </c>
      <c r="V37" s="38" t="str">
        <f t="shared" si="67"/>
        <v/>
      </c>
      <c r="W37" s="38" t="str">
        <f t="shared" si="22"/>
        <v/>
      </c>
      <c r="X37" s="58"/>
      <c r="Y37" s="7">
        <f t="shared" si="68"/>
        <v>0</v>
      </c>
      <c r="Z37" s="38" t="str">
        <f t="shared" si="69"/>
        <v>-</v>
      </c>
    </row>
    <row r="38" spans="2:26" ht="13" x14ac:dyDescent="0.3">
      <c r="B38" t="str">
        <f>+Rentabilitätsplan!B35</f>
        <v>Beiträge, Gebühren</v>
      </c>
      <c r="D38" s="7">
        <f>+Rentabilitätsplan!P35</f>
        <v>0</v>
      </c>
      <c r="E38" s="38" t="str">
        <f t="shared" si="57"/>
        <v/>
      </c>
      <c r="F38" s="58"/>
      <c r="G38" s="7">
        <f t="shared" si="58"/>
        <v>0</v>
      </c>
      <c r="H38" s="38" t="str">
        <f t="shared" si="59"/>
        <v>-</v>
      </c>
      <c r="I38" s="7">
        <f>+Rentabilitätsplan!AC35</f>
        <v>0</v>
      </c>
      <c r="J38" s="38" t="str">
        <f t="shared" si="60"/>
        <v/>
      </c>
      <c r="K38" s="38" t="str">
        <f t="shared" si="61"/>
        <v/>
      </c>
      <c r="L38" s="58"/>
      <c r="M38" s="7">
        <f t="shared" si="62"/>
        <v>0</v>
      </c>
      <c r="N38" s="38" t="str">
        <f t="shared" si="63"/>
        <v>-</v>
      </c>
      <c r="O38" s="7">
        <f>+Rentabilitätsplan!AP35</f>
        <v>0</v>
      </c>
      <c r="P38" s="38" t="str">
        <f t="shared" si="64"/>
        <v/>
      </c>
      <c r="Q38" s="38" t="str">
        <f t="shared" si="18"/>
        <v/>
      </c>
      <c r="R38" s="58"/>
      <c r="S38" s="7">
        <f t="shared" si="65"/>
        <v>0</v>
      </c>
      <c r="T38" s="38" t="str">
        <f t="shared" si="66"/>
        <v>-</v>
      </c>
      <c r="U38" s="7">
        <f>+Rentabilitätsplan!BC35</f>
        <v>0</v>
      </c>
      <c r="V38" s="38" t="str">
        <f t="shared" si="67"/>
        <v/>
      </c>
      <c r="W38" s="38" t="str">
        <f t="shared" si="22"/>
        <v/>
      </c>
      <c r="X38" s="58"/>
      <c r="Y38" s="7">
        <f t="shared" si="68"/>
        <v>0</v>
      </c>
      <c r="Z38" s="38" t="str">
        <f t="shared" si="69"/>
        <v>-</v>
      </c>
    </row>
    <row r="39" spans="2:26" ht="13" x14ac:dyDescent="0.3">
      <c r="B39" t="str">
        <f>+Rentabilitätsplan!B36</f>
        <v>Bürobedarf</v>
      </c>
      <c r="D39" s="7">
        <f>+Rentabilitätsplan!P36</f>
        <v>0</v>
      </c>
      <c r="E39" s="38" t="str">
        <f t="shared" si="57"/>
        <v/>
      </c>
      <c r="F39" s="58"/>
      <c r="G39" s="7">
        <f t="shared" si="58"/>
        <v>0</v>
      </c>
      <c r="H39" s="38" t="str">
        <f t="shared" si="59"/>
        <v>-</v>
      </c>
      <c r="I39" s="7">
        <f>+Rentabilitätsplan!AC36</f>
        <v>0</v>
      </c>
      <c r="J39" s="38" t="str">
        <f t="shared" si="60"/>
        <v/>
      </c>
      <c r="K39" s="38" t="str">
        <f t="shared" si="61"/>
        <v/>
      </c>
      <c r="L39" s="58"/>
      <c r="M39" s="7">
        <f t="shared" si="62"/>
        <v>0</v>
      </c>
      <c r="N39" s="38" t="str">
        <f t="shared" si="63"/>
        <v>-</v>
      </c>
      <c r="O39" s="7">
        <f>+Rentabilitätsplan!AP36</f>
        <v>0</v>
      </c>
      <c r="P39" s="38" t="str">
        <f t="shared" si="64"/>
        <v/>
      </c>
      <c r="Q39" s="38" t="str">
        <f t="shared" si="18"/>
        <v/>
      </c>
      <c r="R39" s="58"/>
      <c r="S39" s="7">
        <f t="shared" si="65"/>
        <v>0</v>
      </c>
      <c r="T39" s="38" t="str">
        <f t="shared" si="66"/>
        <v>-</v>
      </c>
      <c r="U39" s="7">
        <f>+Rentabilitätsplan!BC36</f>
        <v>0</v>
      </c>
      <c r="V39" s="38" t="str">
        <f t="shared" si="67"/>
        <v/>
      </c>
      <c r="W39" s="38" t="str">
        <f t="shared" si="22"/>
        <v/>
      </c>
      <c r="X39" s="58"/>
      <c r="Y39" s="7">
        <f t="shared" si="68"/>
        <v>0</v>
      </c>
      <c r="Z39" s="38" t="str">
        <f t="shared" si="69"/>
        <v>-</v>
      </c>
    </row>
    <row r="40" spans="2:26" ht="13" x14ac:dyDescent="0.3">
      <c r="B40" t="str">
        <f>+Rentabilitätsplan!B37</f>
        <v>Postwertzeichen</v>
      </c>
      <c r="D40" s="7">
        <f>+Rentabilitätsplan!P37</f>
        <v>0</v>
      </c>
      <c r="E40" s="38" t="str">
        <f t="shared" si="57"/>
        <v/>
      </c>
      <c r="F40" s="58"/>
      <c r="G40" s="7">
        <f t="shared" si="58"/>
        <v>0</v>
      </c>
      <c r="H40" s="38" t="str">
        <f t="shared" si="59"/>
        <v>-</v>
      </c>
      <c r="I40" s="7">
        <f>+Rentabilitätsplan!AC37</f>
        <v>0</v>
      </c>
      <c r="J40" s="38" t="str">
        <f t="shared" si="60"/>
        <v/>
      </c>
      <c r="K40" s="38" t="str">
        <f t="shared" si="61"/>
        <v/>
      </c>
      <c r="L40" s="58"/>
      <c r="M40" s="7">
        <f t="shared" si="62"/>
        <v>0</v>
      </c>
      <c r="N40" s="38" t="str">
        <f t="shared" si="63"/>
        <v>-</v>
      </c>
      <c r="O40" s="7">
        <f>+Rentabilitätsplan!AP37</f>
        <v>0</v>
      </c>
      <c r="P40" s="38" t="str">
        <f t="shared" si="64"/>
        <v/>
      </c>
      <c r="Q40" s="38" t="str">
        <f t="shared" si="18"/>
        <v/>
      </c>
      <c r="R40" s="58"/>
      <c r="S40" s="7">
        <f t="shared" si="65"/>
        <v>0</v>
      </c>
      <c r="T40" s="38" t="str">
        <f t="shared" si="66"/>
        <v>-</v>
      </c>
      <c r="U40" s="7">
        <f>+Rentabilitätsplan!BC37</f>
        <v>0</v>
      </c>
      <c r="V40" s="38" t="str">
        <f t="shared" si="67"/>
        <v/>
      </c>
      <c r="W40" s="38" t="str">
        <f t="shared" si="22"/>
        <v/>
      </c>
      <c r="X40" s="58"/>
      <c r="Y40" s="7">
        <f t="shared" si="68"/>
        <v>0</v>
      </c>
      <c r="Z40" s="38" t="str">
        <f t="shared" si="69"/>
        <v>-</v>
      </c>
    </row>
    <row r="41" spans="2:26" ht="13" x14ac:dyDescent="0.3">
      <c r="B41" t="str">
        <f>+Rentabilitätsplan!B38</f>
        <v>Fachliteratur</v>
      </c>
      <c r="D41" s="7">
        <f>+Rentabilitätsplan!P38</f>
        <v>0</v>
      </c>
      <c r="E41" s="38" t="str">
        <f t="shared" si="57"/>
        <v/>
      </c>
      <c r="F41" s="58"/>
      <c r="G41" s="7">
        <f t="shared" si="58"/>
        <v>0</v>
      </c>
      <c r="H41" s="38" t="str">
        <f t="shared" si="59"/>
        <v>-</v>
      </c>
      <c r="I41" s="7">
        <f>+Rentabilitätsplan!AC38</f>
        <v>0</v>
      </c>
      <c r="J41" s="38" t="str">
        <f t="shared" si="60"/>
        <v/>
      </c>
      <c r="K41" s="38" t="str">
        <f t="shared" si="61"/>
        <v/>
      </c>
      <c r="L41" s="58"/>
      <c r="M41" s="7">
        <f t="shared" si="62"/>
        <v>0</v>
      </c>
      <c r="N41" s="38" t="str">
        <f t="shared" si="63"/>
        <v>-</v>
      </c>
      <c r="O41" s="7">
        <f>+Rentabilitätsplan!AP38</f>
        <v>0</v>
      </c>
      <c r="P41" s="38" t="str">
        <f t="shared" si="64"/>
        <v/>
      </c>
      <c r="Q41" s="38" t="str">
        <f t="shared" si="18"/>
        <v/>
      </c>
      <c r="R41" s="58"/>
      <c r="S41" s="7">
        <f t="shared" si="65"/>
        <v>0</v>
      </c>
      <c r="T41" s="38" t="str">
        <f t="shared" si="66"/>
        <v>-</v>
      </c>
      <c r="U41" s="7">
        <f>+Rentabilitätsplan!BC38</f>
        <v>0</v>
      </c>
      <c r="V41" s="38" t="str">
        <f t="shared" si="67"/>
        <v/>
      </c>
      <c r="W41" s="38" t="str">
        <f t="shared" si="22"/>
        <v/>
      </c>
      <c r="X41" s="58"/>
      <c r="Y41" s="7">
        <f t="shared" si="68"/>
        <v>0</v>
      </c>
      <c r="Z41" s="38" t="str">
        <f t="shared" si="69"/>
        <v>-</v>
      </c>
    </row>
    <row r="42" spans="2:26" ht="13" x14ac:dyDescent="0.3">
      <c r="B42" t="str">
        <f>+Rentabilitätsplan!B39</f>
        <v>Fortbildung</v>
      </c>
      <c r="D42" s="7">
        <f>+Rentabilitätsplan!P39</f>
        <v>0</v>
      </c>
      <c r="E42" s="38" t="str">
        <f t="shared" si="57"/>
        <v/>
      </c>
      <c r="F42" s="58"/>
      <c r="G42" s="7">
        <f t="shared" si="58"/>
        <v>0</v>
      </c>
      <c r="H42" s="38" t="str">
        <f t="shared" si="59"/>
        <v>-</v>
      </c>
      <c r="I42" s="7">
        <f>+Rentabilitätsplan!AC39</f>
        <v>0</v>
      </c>
      <c r="J42" s="38" t="str">
        <f t="shared" si="60"/>
        <v/>
      </c>
      <c r="K42" s="38" t="str">
        <f t="shared" si="61"/>
        <v/>
      </c>
      <c r="L42" s="58"/>
      <c r="M42" s="7">
        <f t="shared" si="62"/>
        <v>0</v>
      </c>
      <c r="N42" s="38" t="str">
        <f t="shared" si="63"/>
        <v>-</v>
      </c>
      <c r="O42" s="7">
        <f>+Rentabilitätsplan!AP39</f>
        <v>0</v>
      </c>
      <c r="P42" s="38" t="str">
        <f t="shared" si="64"/>
        <v/>
      </c>
      <c r="Q42" s="38" t="str">
        <f t="shared" si="18"/>
        <v/>
      </c>
      <c r="R42" s="58"/>
      <c r="S42" s="7">
        <f t="shared" si="65"/>
        <v>0</v>
      </c>
      <c r="T42" s="38" t="str">
        <f t="shared" si="66"/>
        <v>-</v>
      </c>
      <c r="U42" s="7">
        <f>+Rentabilitätsplan!BC39</f>
        <v>0</v>
      </c>
      <c r="V42" s="38" t="str">
        <f t="shared" si="67"/>
        <v/>
      </c>
      <c r="W42" s="38" t="str">
        <f t="shared" si="22"/>
        <v/>
      </c>
      <c r="X42" s="58"/>
      <c r="Y42" s="7">
        <f t="shared" si="68"/>
        <v>0</v>
      </c>
      <c r="Z42" s="38" t="str">
        <f t="shared" si="69"/>
        <v>-</v>
      </c>
    </row>
    <row r="43" spans="2:26" ht="13" x14ac:dyDescent="0.3">
      <c r="B43" t="str">
        <f>+Rentabilitätsplan!B40</f>
        <v>Messen und Ausstellungen</v>
      </c>
      <c r="D43" s="7">
        <f>+Rentabilitätsplan!P40</f>
        <v>0</v>
      </c>
      <c r="E43" s="38" t="str">
        <f t="shared" si="57"/>
        <v/>
      </c>
      <c r="F43" s="58"/>
      <c r="G43" s="7">
        <f t="shared" si="58"/>
        <v>0</v>
      </c>
      <c r="H43" s="38" t="str">
        <f t="shared" si="59"/>
        <v>-</v>
      </c>
      <c r="I43" s="7">
        <f>+Rentabilitätsplan!AC40</f>
        <v>0</v>
      </c>
      <c r="J43" s="38" t="str">
        <f t="shared" si="60"/>
        <v/>
      </c>
      <c r="K43" s="38" t="str">
        <f t="shared" si="61"/>
        <v/>
      </c>
      <c r="L43" s="58"/>
      <c r="M43" s="7">
        <f t="shared" si="62"/>
        <v>0</v>
      </c>
      <c r="N43" s="38" t="str">
        <f t="shared" si="63"/>
        <v>-</v>
      </c>
      <c r="O43" s="7">
        <f>+Rentabilitätsplan!AP40</f>
        <v>0</v>
      </c>
      <c r="P43" s="38" t="str">
        <f t="shared" si="64"/>
        <v/>
      </c>
      <c r="Q43" s="38" t="str">
        <f t="shared" si="18"/>
        <v/>
      </c>
      <c r="R43" s="58"/>
      <c r="S43" s="7">
        <f t="shared" si="65"/>
        <v>0</v>
      </c>
      <c r="T43" s="38" t="str">
        <f t="shared" si="66"/>
        <v>-</v>
      </c>
      <c r="U43" s="7">
        <f>+Rentabilitätsplan!BC40</f>
        <v>0</v>
      </c>
      <c r="V43" s="38" t="str">
        <f t="shared" si="67"/>
        <v/>
      </c>
      <c r="W43" s="38" t="str">
        <f t="shared" si="22"/>
        <v/>
      </c>
      <c r="X43" s="58"/>
      <c r="Y43" s="7">
        <f t="shared" si="68"/>
        <v>0</v>
      </c>
      <c r="Z43" s="38" t="str">
        <f t="shared" si="69"/>
        <v>-</v>
      </c>
    </row>
    <row r="44" spans="2:26" x14ac:dyDescent="0.25">
      <c r="B44" t="str">
        <f>+Rentabilitätsplan!B41</f>
        <v>Beratungskosten</v>
      </c>
      <c r="D44" s="7"/>
      <c r="E44" s="38"/>
      <c r="F44" s="7"/>
      <c r="G44" s="7"/>
      <c r="H44" s="38"/>
      <c r="I44" s="7"/>
      <c r="J44" s="38"/>
      <c r="K44" s="38"/>
      <c r="L44" s="7"/>
      <c r="M44" s="7"/>
      <c r="N44" s="38"/>
      <c r="O44" s="7"/>
      <c r="P44" s="38"/>
      <c r="Q44" s="38"/>
      <c r="R44" s="7"/>
      <c r="S44" s="7"/>
      <c r="T44" s="38"/>
      <c r="U44" s="7"/>
      <c r="V44" s="38"/>
      <c r="W44" s="38"/>
      <c r="X44" s="7"/>
      <c r="Y44" s="7"/>
      <c r="Z44" s="38"/>
    </row>
    <row r="45" spans="2:26" ht="13" x14ac:dyDescent="0.3">
      <c r="C45" t="str">
        <f>+Rentabilitätsplan!C42</f>
        <v>Steuerberatung</v>
      </c>
      <c r="D45" s="7">
        <f>+Rentabilitätsplan!P42</f>
        <v>0</v>
      </c>
      <c r="E45" s="38" t="str">
        <f t="shared" ref="E45:E56" si="70">(IF(D$9=0,"",+D45/D$9))</f>
        <v/>
      </c>
      <c r="F45" s="58"/>
      <c r="G45" s="7">
        <f t="shared" ref="G45:G56" si="71">IF(+F45-D45=0,0,+F45-D45)</f>
        <v>0</v>
      </c>
      <c r="H45" s="38" t="str">
        <f t="shared" ref="H45:H56" si="72">IF(+D45=0,"-",+G45/D45)</f>
        <v>-</v>
      </c>
      <c r="I45" s="7">
        <f>+Rentabilitätsplan!AC42</f>
        <v>0</v>
      </c>
      <c r="J45" s="38" t="str">
        <f t="shared" ref="J45:J56" si="73">(IF(I$9=0,"",+I45/I$9))</f>
        <v/>
      </c>
      <c r="K45" s="38" t="str">
        <f t="shared" ref="K45:K56" si="74">IF(D45=0,"",(I45-D45)/D45)</f>
        <v/>
      </c>
      <c r="L45" s="58"/>
      <c r="M45" s="7">
        <f t="shared" ref="M45:M54" si="75">IF(+L45-I45=0,0,+L45-I45)</f>
        <v>0</v>
      </c>
      <c r="N45" s="38" t="str">
        <f t="shared" ref="N45:N56" si="76">IF(+I45=0,"-",+M45/I45)</f>
        <v>-</v>
      </c>
      <c r="O45" s="7">
        <f>+Rentabilitätsplan!AP42</f>
        <v>0</v>
      </c>
      <c r="P45" s="38" t="str">
        <f t="shared" ref="P45:P56" si="77">(IF(O$9=0,"",+O45/O$9))</f>
        <v/>
      </c>
      <c r="Q45" s="38" t="str">
        <f t="shared" si="18"/>
        <v/>
      </c>
      <c r="R45" s="58"/>
      <c r="S45" s="7">
        <f t="shared" ref="S45:S54" si="78">IF(+R45-O45=0,0,+R45-O45)</f>
        <v>0</v>
      </c>
      <c r="T45" s="38" t="str">
        <f t="shared" ref="T45:T56" si="79">IF(+O45=0,"-",+S45/O45)</f>
        <v>-</v>
      </c>
      <c r="U45" s="7">
        <f>+Rentabilitätsplan!BC42</f>
        <v>0</v>
      </c>
      <c r="V45" s="38" t="str">
        <f t="shared" ref="V45:V56" si="80">(IF(U$9=0,"",+U45/U$9))</f>
        <v/>
      </c>
      <c r="W45" s="38" t="str">
        <f t="shared" si="22"/>
        <v/>
      </c>
      <c r="X45" s="58"/>
      <c r="Y45" s="7">
        <f t="shared" ref="Y45:Y54" si="81">IF(+X45-U45=0,0,+X45-U45)</f>
        <v>0</v>
      </c>
      <c r="Z45" s="38" t="str">
        <f t="shared" ref="Z45:Z56" si="82">IF(+U45=0,"-",+Y45/U45)</f>
        <v>-</v>
      </c>
    </row>
    <row r="46" spans="2:26" ht="13" x14ac:dyDescent="0.3">
      <c r="C46" t="str">
        <f>+Rentabilitätsplan!C43</f>
        <v>Unternehmensberatung</v>
      </c>
      <c r="D46" s="7">
        <f>+Rentabilitätsplan!P43</f>
        <v>0</v>
      </c>
      <c r="E46" s="38" t="str">
        <f t="shared" si="70"/>
        <v/>
      </c>
      <c r="F46" s="58"/>
      <c r="G46" s="7">
        <f t="shared" si="71"/>
        <v>0</v>
      </c>
      <c r="H46" s="38" t="str">
        <f t="shared" si="72"/>
        <v>-</v>
      </c>
      <c r="I46" s="7">
        <f>+Rentabilitätsplan!AC43</f>
        <v>0</v>
      </c>
      <c r="J46" s="38" t="str">
        <f t="shared" si="73"/>
        <v/>
      </c>
      <c r="K46" s="38" t="str">
        <f t="shared" si="74"/>
        <v/>
      </c>
      <c r="L46" s="58"/>
      <c r="M46" s="7">
        <f t="shared" si="75"/>
        <v>0</v>
      </c>
      <c r="N46" s="38" t="str">
        <f t="shared" si="76"/>
        <v>-</v>
      </c>
      <c r="O46" s="7">
        <f>+Rentabilitätsplan!AP43</f>
        <v>0</v>
      </c>
      <c r="P46" s="38" t="str">
        <f t="shared" si="77"/>
        <v/>
      </c>
      <c r="Q46" s="38" t="str">
        <f t="shared" si="18"/>
        <v/>
      </c>
      <c r="R46" s="58"/>
      <c r="S46" s="7">
        <f t="shared" si="78"/>
        <v>0</v>
      </c>
      <c r="T46" s="38" t="str">
        <f t="shared" si="79"/>
        <v>-</v>
      </c>
      <c r="U46" s="7">
        <f>+Rentabilitätsplan!BC43</f>
        <v>0</v>
      </c>
      <c r="V46" s="38" t="str">
        <f t="shared" si="80"/>
        <v/>
      </c>
      <c r="W46" s="38" t="str">
        <f t="shared" si="22"/>
        <v/>
      </c>
      <c r="X46" s="58"/>
      <c r="Y46" s="7">
        <f t="shared" si="81"/>
        <v>0</v>
      </c>
      <c r="Z46" s="38" t="str">
        <f t="shared" si="82"/>
        <v>-</v>
      </c>
    </row>
    <row r="47" spans="2:26" ht="13" x14ac:dyDescent="0.3">
      <c r="C47" t="str">
        <f>+Rentabilitätsplan!C44</f>
        <v>Rechtsberatung</v>
      </c>
      <c r="D47" s="7">
        <f>+Rentabilitätsplan!P44</f>
        <v>0</v>
      </c>
      <c r="E47" s="38" t="str">
        <f t="shared" si="70"/>
        <v/>
      </c>
      <c r="F47" s="58"/>
      <c r="G47" s="7">
        <f t="shared" si="71"/>
        <v>0</v>
      </c>
      <c r="H47" s="38" t="str">
        <f t="shared" si="72"/>
        <v>-</v>
      </c>
      <c r="I47" s="7">
        <f>+Rentabilitätsplan!AC44</f>
        <v>0</v>
      </c>
      <c r="J47" s="38" t="str">
        <f t="shared" si="73"/>
        <v/>
      </c>
      <c r="K47" s="38" t="str">
        <f t="shared" si="74"/>
        <v/>
      </c>
      <c r="L47" s="58"/>
      <c r="M47" s="7">
        <f t="shared" si="75"/>
        <v>0</v>
      </c>
      <c r="N47" s="38" t="str">
        <f t="shared" si="76"/>
        <v>-</v>
      </c>
      <c r="O47" s="7">
        <f>+Rentabilitätsplan!AP44</f>
        <v>0</v>
      </c>
      <c r="P47" s="38" t="str">
        <f t="shared" si="77"/>
        <v/>
      </c>
      <c r="Q47" s="38" t="str">
        <f t="shared" si="18"/>
        <v/>
      </c>
      <c r="R47" s="58"/>
      <c r="S47" s="7">
        <f t="shared" si="78"/>
        <v>0</v>
      </c>
      <c r="T47" s="38" t="str">
        <f t="shared" si="79"/>
        <v>-</v>
      </c>
      <c r="U47" s="7">
        <f>+Rentabilitätsplan!BC44</f>
        <v>0</v>
      </c>
      <c r="V47" s="38" t="str">
        <f t="shared" si="80"/>
        <v/>
      </c>
      <c r="W47" s="38" t="str">
        <f t="shared" si="22"/>
        <v/>
      </c>
      <c r="X47" s="58"/>
      <c r="Y47" s="7">
        <f t="shared" si="81"/>
        <v>0</v>
      </c>
      <c r="Z47" s="38" t="str">
        <f t="shared" si="82"/>
        <v>-</v>
      </c>
    </row>
    <row r="48" spans="2:26" ht="13" x14ac:dyDescent="0.3">
      <c r="B48" t="str">
        <f>+Rentabilitätsplan!B45</f>
        <v>Kosten des Geldverkehrs</v>
      </c>
      <c r="D48" s="7">
        <f>+Rentabilitätsplan!P45</f>
        <v>0</v>
      </c>
      <c r="E48" s="38" t="str">
        <f t="shared" si="70"/>
        <v/>
      </c>
      <c r="F48" s="58"/>
      <c r="G48" s="7">
        <f t="shared" si="71"/>
        <v>0</v>
      </c>
      <c r="H48" s="38" t="str">
        <f t="shared" si="72"/>
        <v>-</v>
      </c>
      <c r="I48" s="7">
        <f>+Rentabilitätsplan!AC45</f>
        <v>0</v>
      </c>
      <c r="J48" s="38" t="str">
        <f t="shared" si="73"/>
        <v/>
      </c>
      <c r="K48" s="38" t="str">
        <f t="shared" si="74"/>
        <v/>
      </c>
      <c r="L48" s="58"/>
      <c r="M48" s="7">
        <f t="shared" si="75"/>
        <v>0</v>
      </c>
      <c r="N48" s="38" t="str">
        <f t="shared" si="76"/>
        <v>-</v>
      </c>
      <c r="O48" s="7">
        <f>+Rentabilitätsplan!AP45</f>
        <v>0</v>
      </c>
      <c r="P48" s="38" t="str">
        <f t="shared" si="77"/>
        <v/>
      </c>
      <c r="Q48" s="38" t="str">
        <f t="shared" si="18"/>
        <v/>
      </c>
      <c r="R48" s="58"/>
      <c r="S48" s="7">
        <f t="shared" si="78"/>
        <v>0</v>
      </c>
      <c r="T48" s="38" t="str">
        <f t="shared" si="79"/>
        <v>-</v>
      </c>
      <c r="U48" s="7">
        <f>+Rentabilitätsplan!BC45</f>
        <v>0</v>
      </c>
      <c r="V48" s="38" t="str">
        <f t="shared" si="80"/>
        <v/>
      </c>
      <c r="W48" s="38" t="str">
        <f t="shared" si="22"/>
        <v/>
      </c>
      <c r="X48" s="58"/>
      <c r="Y48" s="7">
        <f t="shared" si="81"/>
        <v>0</v>
      </c>
      <c r="Z48" s="38" t="str">
        <f t="shared" si="82"/>
        <v>-</v>
      </c>
    </row>
    <row r="49" spans="1:26" ht="13" x14ac:dyDescent="0.3">
      <c r="B49" t="str">
        <f>+Rentabilitätsplan!B46</f>
        <v>Andere betriebliche Aufwendungen</v>
      </c>
      <c r="D49" s="7">
        <f>+Rentabilitätsplan!P46</f>
        <v>0</v>
      </c>
      <c r="E49" s="38" t="str">
        <f t="shared" si="70"/>
        <v/>
      </c>
      <c r="F49" s="58"/>
      <c r="G49" s="7">
        <f t="shared" si="71"/>
        <v>0</v>
      </c>
      <c r="H49" s="38" t="str">
        <f t="shared" si="72"/>
        <v>-</v>
      </c>
      <c r="I49" s="7">
        <f>+Rentabilitätsplan!AC46</f>
        <v>0</v>
      </c>
      <c r="J49" s="38" t="str">
        <f t="shared" si="73"/>
        <v/>
      </c>
      <c r="K49" s="38" t="str">
        <f t="shared" si="74"/>
        <v/>
      </c>
      <c r="L49" s="58"/>
      <c r="M49" s="7">
        <f t="shared" si="75"/>
        <v>0</v>
      </c>
      <c r="N49" s="38" t="str">
        <f t="shared" si="76"/>
        <v>-</v>
      </c>
      <c r="O49" s="7">
        <f>+Rentabilitätsplan!AP46</f>
        <v>0</v>
      </c>
      <c r="P49" s="38" t="str">
        <f t="shared" si="77"/>
        <v/>
      </c>
      <c r="Q49" s="38" t="str">
        <f t="shared" si="18"/>
        <v/>
      </c>
      <c r="R49" s="58"/>
      <c r="S49" s="7">
        <f t="shared" si="78"/>
        <v>0</v>
      </c>
      <c r="T49" s="38" t="str">
        <f t="shared" si="79"/>
        <v>-</v>
      </c>
      <c r="U49" s="7">
        <f>+Rentabilitätsplan!BC46</f>
        <v>0</v>
      </c>
      <c r="V49" s="38" t="str">
        <f t="shared" si="80"/>
        <v/>
      </c>
      <c r="W49" s="38" t="str">
        <f t="shared" si="22"/>
        <v/>
      </c>
      <c r="X49" s="58"/>
      <c r="Y49" s="7">
        <f t="shared" si="81"/>
        <v>0</v>
      </c>
      <c r="Z49" s="38" t="str">
        <f t="shared" si="82"/>
        <v>-</v>
      </c>
    </row>
    <row r="50" spans="1:26" ht="13" x14ac:dyDescent="0.3">
      <c r="B50" t="str">
        <f>+Rentabilitätsplan!B47</f>
        <v>In diesen 6 Feldern können Sie selbst Posten hinzufügen.</v>
      </c>
      <c r="D50" s="7">
        <f>+Rentabilitätsplan!P47</f>
        <v>0</v>
      </c>
      <c r="E50" s="38" t="str">
        <f t="shared" ref="E50:E52" si="83">(IF(D$9=0,"",+D50/D$9))</f>
        <v/>
      </c>
      <c r="F50" s="58"/>
      <c r="G50" s="7">
        <f t="shared" ref="G50:G52" si="84">IF(+F50-D50=0,0,+F50-D50)</f>
        <v>0</v>
      </c>
      <c r="H50" s="38" t="str">
        <f t="shared" ref="H50:H52" si="85">IF(+D50=0,"-",+G50/D50)</f>
        <v>-</v>
      </c>
      <c r="I50" s="7">
        <f>+Rentabilitätsplan!AC47</f>
        <v>0</v>
      </c>
      <c r="J50" s="38" t="str">
        <f t="shared" ref="J50:J52" si="86">(IF(I$9=0,"",+I50/I$9))</f>
        <v/>
      </c>
      <c r="K50" s="38" t="str">
        <f t="shared" ref="K50:K52" si="87">IF(D50=0,"",(I50-D50)/D50)</f>
        <v/>
      </c>
      <c r="L50" s="58"/>
      <c r="M50" s="7">
        <f t="shared" ref="M50:M52" si="88">IF(+L50-I50=0,0,+L50-I50)</f>
        <v>0</v>
      </c>
      <c r="N50" s="38" t="str">
        <f t="shared" ref="N50:N52" si="89">IF(+I50=0,"-",+M50/I50)</f>
        <v>-</v>
      </c>
      <c r="O50" s="7">
        <f>+Rentabilitätsplan!AP47</f>
        <v>0</v>
      </c>
      <c r="P50" s="38" t="str">
        <f t="shared" ref="P50:P52" si="90">(IF(O$9=0,"",+O50/O$9))</f>
        <v/>
      </c>
      <c r="Q50" s="38" t="str">
        <f t="shared" ref="Q50:Q52" si="91">IF(I50=0,"",(O50-I50)/I50)</f>
        <v/>
      </c>
      <c r="R50" s="58"/>
      <c r="S50" s="7">
        <f t="shared" ref="S50:S52" si="92">IF(+R50-O50=0,0,+R50-O50)</f>
        <v>0</v>
      </c>
      <c r="T50" s="38" t="str">
        <f t="shared" ref="T50:T52" si="93">IF(+O50=0,"-",+S50/O50)</f>
        <v>-</v>
      </c>
      <c r="U50" s="7">
        <f>+Rentabilitätsplan!BC47</f>
        <v>0</v>
      </c>
      <c r="V50" s="38" t="str">
        <f t="shared" ref="V50:V52" si="94">(IF(U$9=0,"",+U50/U$9))</f>
        <v/>
      </c>
      <c r="W50" s="38" t="str">
        <f t="shared" ref="W50:W52" si="95">IF(O50=0,"",(U50-O50)/O50)</f>
        <v/>
      </c>
      <c r="X50" s="58"/>
      <c r="Y50" s="7"/>
      <c r="Z50" s="38"/>
    </row>
    <row r="51" spans="1:26" ht="13" x14ac:dyDescent="0.3">
      <c r="B51" t="str">
        <f>+Rentabilitätsplan!B48</f>
        <v>-</v>
      </c>
      <c r="D51" s="7">
        <f>+Rentabilitätsplan!P48</f>
        <v>0</v>
      </c>
      <c r="E51" s="38" t="str">
        <f t="shared" si="83"/>
        <v/>
      </c>
      <c r="F51" s="58"/>
      <c r="G51" s="7">
        <f t="shared" si="84"/>
        <v>0</v>
      </c>
      <c r="H51" s="38" t="str">
        <f t="shared" si="85"/>
        <v>-</v>
      </c>
      <c r="I51" s="7">
        <f>+Rentabilitätsplan!AC48</f>
        <v>0</v>
      </c>
      <c r="J51" s="38" t="str">
        <f t="shared" si="86"/>
        <v/>
      </c>
      <c r="K51" s="38" t="str">
        <f t="shared" si="87"/>
        <v/>
      </c>
      <c r="L51" s="58"/>
      <c r="M51" s="7">
        <f t="shared" si="88"/>
        <v>0</v>
      </c>
      <c r="N51" s="38" t="str">
        <f t="shared" si="89"/>
        <v>-</v>
      </c>
      <c r="O51" s="7">
        <f>+Rentabilitätsplan!AP48</f>
        <v>0</v>
      </c>
      <c r="P51" s="38" t="str">
        <f t="shared" si="90"/>
        <v/>
      </c>
      <c r="Q51" s="38" t="str">
        <f t="shared" si="91"/>
        <v/>
      </c>
      <c r="R51" s="58"/>
      <c r="S51" s="7">
        <f t="shared" si="92"/>
        <v>0</v>
      </c>
      <c r="T51" s="38" t="str">
        <f t="shared" si="93"/>
        <v>-</v>
      </c>
      <c r="U51" s="7">
        <f>+Rentabilitätsplan!BC48</f>
        <v>0</v>
      </c>
      <c r="V51" s="38" t="str">
        <f t="shared" si="94"/>
        <v/>
      </c>
      <c r="W51" s="38" t="str">
        <f t="shared" si="95"/>
        <v/>
      </c>
      <c r="X51" s="58"/>
      <c r="Y51" s="7"/>
      <c r="Z51" s="38"/>
    </row>
    <row r="52" spans="1:26" ht="13" x14ac:dyDescent="0.3">
      <c r="B52" t="str">
        <f>+Rentabilitätsplan!B52</f>
        <v>-</v>
      </c>
      <c r="D52" s="7">
        <f>+Rentabilitätsplan!P52</f>
        <v>0</v>
      </c>
      <c r="E52" s="38" t="str">
        <f t="shared" si="83"/>
        <v/>
      </c>
      <c r="F52" s="58"/>
      <c r="G52" s="7">
        <f t="shared" si="84"/>
        <v>0</v>
      </c>
      <c r="H52" s="38" t="str">
        <f t="shared" si="85"/>
        <v>-</v>
      </c>
      <c r="I52" s="7">
        <f>+Rentabilitätsplan!AC52</f>
        <v>0</v>
      </c>
      <c r="J52" s="38" t="str">
        <f t="shared" si="86"/>
        <v/>
      </c>
      <c r="K52" s="38" t="str">
        <f t="shared" si="87"/>
        <v/>
      </c>
      <c r="L52" s="58"/>
      <c r="M52" s="7">
        <f t="shared" si="88"/>
        <v>0</v>
      </c>
      <c r="N52" s="38" t="str">
        <f t="shared" si="89"/>
        <v>-</v>
      </c>
      <c r="O52" s="7">
        <f>+Rentabilitätsplan!AP52</f>
        <v>0</v>
      </c>
      <c r="P52" s="38" t="str">
        <f t="shared" si="90"/>
        <v/>
      </c>
      <c r="Q52" s="38" t="str">
        <f t="shared" si="91"/>
        <v/>
      </c>
      <c r="R52" s="58"/>
      <c r="S52" s="7">
        <f t="shared" si="92"/>
        <v>0</v>
      </c>
      <c r="T52" s="38" t="str">
        <f t="shared" si="93"/>
        <v>-</v>
      </c>
      <c r="U52" s="7">
        <f>+Rentabilitätsplan!BC52</f>
        <v>0</v>
      </c>
      <c r="V52" s="38" t="str">
        <f t="shared" si="94"/>
        <v/>
      </c>
      <c r="W52" s="38" t="str">
        <f t="shared" si="95"/>
        <v/>
      </c>
      <c r="X52" s="58"/>
      <c r="Y52" s="7"/>
      <c r="Z52" s="38"/>
    </row>
    <row r="53" spans="1:26" x14ac:dyDescent="0.25">
      <c r="A53" t="str">
        <f>+Rentabilitätsplan!A53</f>
        <v>Summe betrieblicher Aufwendungen</v>
      </c>
      <c r="D53" s="39">
        <f>SUM(D17:D52)</f>
        <v>0</v>
      </c>
      <c r="E53" s="40" t="str">
        <f t="shared" si="70"/>
        <v/>
      </c>
      <c r="F53" s="39">
        <f>SUM(F17:F49)</f>
        <v>0</v>
      </c>
      <c r="G53" s="39">
        <f t="shared" si="71"/>
        <v>0</v>
      </c>
      <c r="H53" s="40" t="str">
        <f t="shared" si="72"/>
        <v>-</v>
      </c>
      <c r="I53" s="39">
        <f>SUM(I17:I52)</f>
        <v>0</v>
      </c>
      <c r="J53" s="40" t="str">
        <f t="shared" si="73"/>
        <v/>
      </c>
      <c r="K53" s="40" t="str">
        <f t="shared" si="74"/>
        <v/>
      </c>
      <c r="L53" s="39">
        <f>SUM(L17:L49)</f>
        <v>0</v>
      </c>
      <c r="M53" s="39">
        <f t="shared" si="75"/>
        <v>0</v>
      </c>
      <c r="N53" s="40" t="str">
        <f t="shared" si="76"/>
        <v>-</v>
      </c>
      <c r="O53" s="39">
        <f>SUM(O17:O52)</f>
        <v>0</v>
      </c>
      <c r="P53" s="40" t="str">
        <f t="shared" si="77"/>
        <v/>
      </c>
      <c r="Q53" s="40" t="str">
        <f t="shared" si="18"/>
        <v/>
      </c>
      <c r="R53" s="39">
        <f>SUM(R17:R49)</f>
        <v>0</v>
      </c>
      <c r="S53" s="39">
        <f t="shared" si="78"/>
        <v>0</v>
      </c>
      <c r="T53" s="40" t="str">
        <f t="shared" si="79"/>
        <v>-</v>
      </c>
      <c r="U53" s="39">
        <f>SUM(U17:U52)</f>
        <v>0</v>
      </c>
      <c r="V53" s="40" t="str">
        <f t="shared" si="80"/>
        <v/>
      </c>
      <c r="W53" s="40" t="str">
        <f t="shared" si="22"/>
        <v/>
      </c>
      <c r="X53" s="39">
        <f>SUM(X17:X49)</f>
        <v>0</v>
      </c>
      <c r="Y53" s="39">
        <f t="shared" si="81"/>
        <v>0</v>
      </c>
      <c r="Z53" s="40" t="str">
        <f t="shared" si="82"/>
        <v>-</v>
      </c>
    </row>
    <row r="54" spans="1:26" x14ac:dyDescent="0.25">
      <c r="A54" t="str">
        <f>+Rentabilitätsplan!A54</f>
        <v>Betriebsergebnis</v>
      </c>
      <c r="D54" s="41">
        <f>+D16-D53</f>
        <v>0</v>
      </c>
      <c r="E54" s="42" t="str">
        <f t="shared" si="70"/>
        <v/>
      </c>
      <c r="F54" s="41">
        <f>+F16-F53</f>
        <v>0</v>
      </c>
      <c r="G54" s="41">
        <f t="shared" si="71"/>
        <v>0</v>
      </c>
      <c r="H54" s="42" t="str">
        <f t="shared" si="72"/>
        <v>-</v>
      </c>
      <c r="I54" s="41">
        <f>+I16-I53</f>
        <v>0</v>
      </c>
      <c r="J54" s="42" t="str">
        <f t="shared" si="73"/>
        <v/>
      </c>
      <c r="K54" s="42" t="str">
        <f t="shared" si="74"/>
        <v/>
      </c>
      <c r="L54" s="41">
        <f>+L16-L53</f>
        <v>0</v>
      </c>
      <c r="M54" s="41">
        <f t="shared" si="75"/>
        <v>0</v>
      </c>
      <c r="N54" s="42" t="str">
        <f t="shared" si="76"/>
        <v>-</v>
      </c>
      <c r="O54" s="41">
        <f>+O16-O53</f>
        <v>0</v>
      </c>
      <c r="P54" s="42" t="str">
        <f t="shared" si="77"/>
        <v/>
      </c>
      <c r="Q54" s="42" t="str">
        <f t="shared" si="18"/>
        <v/>
      </c>
      <c r="R54" s="41">
        <f>+R16-R53</f>
        <v>0</v>
      </c>
      <c r="S54" s="41">
        <f t="shared" si="78"/>
        <v>0</v>
      </c>
      <c r="T54" s="42" t="str">
        <f t="shared" si="79"/>
        <v>-</v>
      </c>
      <c r="U54" s="41">
        <f>+U16-U53</f>
        <v>0</v>
      </c>
      <c r="V54" s="42" t="str">
        <f t="shared" si="80"/>
        <v/>
      </c>
      <c r="W54" s="42" t="str">
        <f t="shared" si="22"/>
        <v/>
      </c>
      <c r="X54" s="41">
        <f>+X16-X53</f>
        <v>0</v>
      </c>
      <c r="Y54" s="41">
        <f t="shared" si="81"/>
        <v>0</v>
      </c>
      <c r="Z54" s="42" t="str">
        <f t="shared" si="82"/>
        <v>-</v>
      </c>
    </row>
    <row r="55" spans="1:26" ht="13" x14ac:dyDescent="0.3">
      <c r="A55" t="s">
        <v>96</v>
      </c>
      <c r="D55" s="7">
        <f>+Rentabilitätsplan!P55</f>
        <v>0</v>
      </c>
      <c r="E55" s="38" t="str">
        <f t="shared" si="70"/>
        <v/>
      </c>
      <c r="F55" s="58"/>
      <c r="G55" s="7">
        <f t="shared" si="71"/>
        <v>0</v>
      </c>
      <c r="H55" s="38" t="str">
        <f t="shared" si="72"/>
        <v>-</v>
      </c>
      <c r="I55" s="7">
        <f>+Rentabilitätsplan!AC55</f>
        <v>0</v>
      </c>
      <c r="J55" s="38" t="str">
        <f t="shared" si="73"/>
        <v/>
      </c>
      <c r="K55" s="38" t="str">
        <f t="shared" si="74"/>
        <v/>
      </c>
      <c r="L55" s="58"/>
      <c r="M55" s="7">
        <f>IF(+L55-I55=0,0,+L55-I55)</f>
        <v>0</v>
      </c>
      <c r="N55" s="38" t="str">
        <f t="shared" si="76"/>
        <v>-</v>
      </c>
      <c r="O55" s="7">
        <f>+Rentabilitätsplan!AP55</f>
        <v>0</v>
      </c>
      <c r="P55" s="38" t="str">
        <f t="shared" si="77"/>
        <v/>
      </c>
      <c r="Q55" s="38" t="str">
        <f t="shared" si="18"/>
        <v/>
      </c>
      <c r="R55" s="58"/>
      <c r="S55" s="7">
        <f>IF(+R55-O55=0,0,+R55-O55)</f>
        <v>0</v>
      </c>
      <c r="T55" s="38" t="str">
        <f t="shared" si="79"/>
        <v>-</v>
      </c>
      <c r="U55" s="7">
        <f>+Rentabilitätsplan!BC55</f>
        <v>0</v>
      </c>
      <c r="V55" s="38" t="str">
        <f t="shared" si="80"/>
        <v/>
      </c>
      <c r="W55" s="38" t="str">
        <f t="shared" si="22"/>
        <v/>
      </c>
      <c r="X55" s="58"/>
      <c r="Y55" s="7">
        <f>IF(+X55-U55=0,0,+X55-U55)</f>
        <v>0</v>
      </c>
      <c r="Z55" s="38" t="str">
        <f t="shared" si="82"/>
        <v>-</v>
      </c>
    </row>
    <row r="56" spans="1:26" x14ac:dyDescent="0.25">
      <c r="A56" t="str">
        <f>+Rentabilitätsplan!A56</f>
        <v>Gewinn/Verlust vor Steuern</v>
      </c>
      <c r="D56" s="43">
        <f>+D54-D55</f>
        <v>0</v>
      </c>
      <c r="E56" s="44" t="str">
        <f t="shared" si="70"/>
        <v/>
      </c>
      <c r="F56" s="43">
        <f>+F54-F55</f>
        <v>0</v>
      </c>
      <c r="G56" s="43">
        <f t="shared" si="71"/>
        <v>0</v>
      </c>
      <c r="H56" s="44" t="str">
        <f t="shared" si="72"/>
        <v>-</v>
      </c>
      <c r="I56" s="43">
        <f>+I54-I55</f>
        <v>0</v>
      </c>
      <c r="J56" s="44" t="str">
        <f t="shared" si="73"/>
        <v/>
      </c>
      <c r="K56" s="44" t="str">
        <f t="shared" si="74"/>
        <v/>
      </c>
      <c r="L56" s="43">
        <f>+L54-L55</f>
        <v>0</v>
      </c>
      <c r="M56" s="43">
        <f>IF(+L56-I56=0,0,+L56-I56)</f>
        <v>0</v>
      </c>
      <c r="N56" s="44" t="str">
        <f t="shared" si="76"/>
        <v>-</v>
      </c>
      <c r="O56" s="43">
        <f>+O54-O55</f>
        <v>0</v>
      </c>
      <c r="P56" s="44" t="str">
        <f t="shared" si="77"/>
        <v/>
      </c>
      <c r="Q56" s="44" t="str">
        <f t="shared" si="18"/>
        <v/>
      </c>
      <c r="R56" s="43">
        <f>+R54-R55</f>
        <v>0</v>
      </c>
      <c r="S56" s="43">
        <f>IF(+R56-O56=0,0,+R56-O56)</f>
        <v>0</v>
      </c>
      <c r="T56" s="44" t="str">
        <f t="shared" si="79"/>
        <v>-</v>
      </c>
      <c r="U56" s="43">
        <f>+U54-U55</f>
        <v>0</v>
      </c>
      <c r="V56" s="44" t="str">
        <f t="shared" si="80"/>
        <v/>
      </c>
      <c r="W56" s="44" t="str">
        <f t="shared" si="22"/>
        <v/>
      </c>
      <c r="X56" s="43">
        <f>+X54-X55</f>
        <v>0</v>
      </c>
      <c r="Y56" s="43">
        <f>IF(+X56-U56=0,0,+X56-U56)</f>
        <v>0</v>
      </c>
      <c r="Z56" s="44" t="str">
        <f t="shared" si="82"/>
        <v>-</v>
      </c>
    </row>
    <row r="57" spans="1:26" x14ac:dyDescent="0.25">
      <c r="E57" s="45"/>
      <c r="F57" s="45"/>
      <c r="G57" s="45"/>
      <c r="H57" s="45"/>
      <c r="J57" s="45"/>
      <c r="K57" s="45"/>
      <c r="L57" s="45"/>
      <c r="M57" s="45"/>
      <c r="N57" s="45"/>
    </row>
    <row r="58" spans="1:26" x14ac:dyDescent="0.25">
      <c r="A58" s="67"/>
      <c r="B58" s="67"/>
      <c r="C58" s="67"/>
      <c r="D58" s="67"/>
      <c r="E58" s="67"/>
      <c r="F58" s="67"/>
      <c r="G58" s="67"/>
      <c r="H58" s="67"/>
      <c r="I58" s="67"/>
      <c r="J58" s="67"/>
      <c r="K58" s="67"/>
      <c r="L58" s="67"/>
      <c r="M58" s="67"/>
      <c r="N58" s="67"/>
      <c r="O58" s="67"/>
      <c r="P58" s="67"/>
      <c r="Q58" s="67"/>
      <c r="R58" s="67"/>
      <c r="S58" s="67"/>
      <c r="T58" s="67"/>
      <c r="U58" s="67"/>
      <c r="V58" s="67"/>
      <c r="W58" s="67"/>
      <c r="X58" s="67"/>
      <c r="Y58" s="67"/>
    </row>
  </sheetData>
  <sheetProtection sheet="1" formatColumns="0"/>
  <mergeCells count="13">
    <mergeCell ref="A1:C3"/>
    <mergeCell ref="X2:Z2"/>
    <mergeCell ref="D1:H1"/>
    <mergeCell ref="I1:N1"/>
    <mergeCell ref="O1:T1"/>
    <mergeCell ref="U1:Z1"/>
    <mergeCell ref="D2:E2"/>
    <mergeCell ref="I2:K2"/>
    <mergeCell ref="O2:Q2"/>
    <mergeCell ref="U2:W2"/>
    <mergeCell ref="F2:H2"/>
    <mergeCell ref="L2:N2"/>
    <mergeCell ref="R2:T2"/>
  </mergeCells>
  <pageMargins left="0.70866141732283472" right="0.70866141732283472" top="1.1023622047244095" bottom="0.78740157480314965" header="0.31496062992125984" footer="0.31496062992125984"/>
  <pageSetup paperSize="9" scale="58" orientation="landscape" r:id="rId1"/>
  <headerFooter>
    <oddHeader>&amp;L&amp;G&amp;R&amp;"Arial,Fett"&amp;12IHK Köln - das Finanztool&amp;"Arial,Standard"&amp;10
&amp;A</oddHeader>
    <oddFooter>&amp;L&amp;8&amp;Z&amp;F\&amp;A\&amp;D\&amp;T&amp;RRelease 3.11</oddFooter>
  </headerFooter>
  <legacyDrawing r:id="rId2"/>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K26"/>
  <sheetViews>
    <sheetView zoomScale="130" zoomScaleNormal="130" workbookViewId="0">
      <selection activeCell="B4" sqref="B4"/>
    </sheetView>
  </sheetViews>
  <sheetFormatPr baseColWidth="10" defaultRowHeight="12.5" outlineLevelCol="1" x14ac:dyDescent="0.25"/>
  <cols>
    <col min="1" max="1" width="2.81640625" customWidth="1"/>
    <col min="2" max="2" width="15" customWidth="1"/>
    <col min="3" max="3" width="30.7265625" customWidth="1"/>
    <col min="4" max="7" width="11.453125" customWidth="1" outlineLevel="1"/>
  </cols>
  <sheetData>
    <row r="1" spans="1:11" ht="27.75" customHeight="1" x14ac:dyDescent="0.25">
      <c r="A1" s="253" t="s">
        <v>213</v>
      </c>
      <c r="B1" s="254"/>
      <c r="C1" s="255"/>
      <c r="D1" s="256" t="s">
        <v>133</v>
      </c>
      <c r="E1" s="257"/>
      <c r="F1" s="257"/>
      <c r="G1" s="258"/>
      <c r="H1" s="256" t="s">
        <v>134</v>
      </c>
      <c r="I1" s="257"/>
      <c r="J1" s="257"/>
      <c r="K1" s="258"/>
    </row>
    <row r="2" spans="1:11" x14ac:dyDescent="0.25">
      <c r="A2" s="13"/>
      <c r="B2" s="13"/>
      <c r="C2" s="13"/>
      <c r="D2" s="144">
        <f>+gj</f>
        <v>2026</v>
      </c>
      <c r="E2" s="144">
        <f>+gj+1</f>
        <v>2027</v>
      </c>
      <c r="F2" s="144">
        <f>+gj+2</f>
        <v>2028</v>
      </c>
      <c r="G2" s="144">
        <f>+gj+3</f>
        <v>2029</v>
      </c>
      <c r="H2" s="144">
        <f>+D2</f>
        <v>2026</v>
      </c>
      <c r="I2" s="144">
        <f>+E2</f>
        <v>2027</v>
      </c>
      <c r="J2" s="144">
        <f>+F2</f>
        <v>2028</v>
      </c>
      <c r="K2" s="144">
        <f>+G2</f>
        <v>2029</v>
      </c>
    </row>
    <row r="3" spans="1:11" ht="13" x14ac:dyDescent="0.3">
      <c r="A3" s="251" t="s">
        <v>191</v>
      </c>
      <c r="B3" s="252"/>
      <c r="C3" s="252"/>
      <c r="D3" s="51"/>
      <c r="E3" s="51"/>
      <c r="F3" s="51"/>
      <c r="G3" s="51"/>
      <c r="H3" s="51"/>
      <c r="I3" s="51"/>
      <c r="J3" s="51"/>
      <c r="K3" s="133"/>
    </row>
    <row r="4" spans="1:11" ht="13" x14ac:dyDescent="0.3">
      <c r="A4" s="134"/>
      <c r="B4" s="33"/>
      <c r="C4" t="s">
        <v>120</v>
      </c>
      <c r="K4" s="135"/>
    </row>
    <row r="5" spans="1:11" ht="13" x14ac:dyDescent="0.3">
      <c r="A5" s="134"/>
      <c r="B5" s="140"/>
      <c r="C5" t="s">
        <v>138</v>
      </c>
      <c r="K5" s="135"/>
    </row>
    <row r="6" spans="1:11" ht="13" x14ac:dyDescent="0.3">
      <c r="A6" s="134"/>
      <c r="B6" s="141"/>
      <c r="C6" t="s">
        <v>124</v>
      </c>
      <c r="K6" s="135"/>
    </row>
    <row r="7" spans="1:11" ht="13" x14ac:dyDescent="0.3">
      <c r="A7" s="134"/>
      <c r="B7" s="141"/>
      <c r="C7" t="s">
        <v>121</v>
      </c>
      <c r="K7" s="135"/>
    </row>
    <row r="8" spans="1:11" ht="13" x14ac:dyDescent="0.3">
      <c r="A8" s="134"/>
      <c r="B8" s="145"/>
      <c r="C8" t="s">
        <v>118</v>
      </c>
      <c r="D8" s="10">
        <f>IF(B6=0,0,(+B4*B5)/12*(12-Monat+1))</f>
        <v>0</v>
      </c>
      <c r="E8" s="10">
        <f>IF($B6=0,0,(+$B4-SUM($D9:D9))*$B5)</f>
        <v>0</v>
      </c>
      <c r="F8" s="10">
        <f>IF($B6=0,0,(+$B4-SUM($D9:E9))*$B5)</f>
        <v>0</v>
      </c>
      <c r="G8" s="10">
        <f>IF($B6=0,0,(+$B4-SUM($D9:F9))*$B5)</f>
        <v>0</v>
      </c>
      <c r="H8" s="10">
        <f>+D8/(12-Monat+1)</f>
        <v>0</v>
      </c>
      <c r="I8" s="10">
        <f t="shared" ref="I8:K9" si="0">+E8/12</f>
        <v>0</v>
      </c>
      <c r="J8" s="10">
        <f t="shared" si="0"/>
        <v>0</v>
      </c>
      <c r="K8" s="136">
        <f t="shared" si="0"/>
        <v>0</v>
      </c>
    </row>
    <row r="9" spans="1:11" x14ac:dyDescent="0.25">
      <c r="A9" s="134"/>
      <c r="C9" t="s">
        <v>119</v>
      </c>
      <c r="D9" s="10">
        <f>IF($B6=0,0,IF($B7&gt;=1,0,$B4/($B6-$B7)))/12*(13-Monat)</f>
        <v>0</v>
      </c>
      <c r="E9" s="10">
        <f>IF($B6=0,0,IF($B7&gt;=2,0,$B4/($B6-$B7)))</f>
        <v>0</v>
      </c>
      <c r="F9" s="10">
        <f>IF($B6=0,0,IF($B7&gt;=3,0,$B4/($B6-$B7)))</f>
        <v>0</v>
      </c>
      <c r="G9" s="10">
        <f>IF(SUM(D9:F9)&gt;=B4,0,IF($B6=0,0,IF($B7&gt;=4,0,$B4/($B6-$B7))))</f>
        <v>0</v>
      </c>
      <c r="H9" s="10">
        <f>+D9/(12-Monat+1)</f>
        <v>0</v>
      </c>
      <c r="I9" s="10">
        <f t="shared" si="0"/>
        <v>0</v>
      </c>
      <c r="J9" s="10">
        <f t="shared" si="0"/>
        <v>0</v>
      </c>
      <c r="K9" s="136">
        <f t="shared" si="0"/>
        <v>0</v>
      </c>
    </row>
    <row r="10" spans="1:11" x14ac:dyDescent="0.25">
      <c r="A10" s="142"/>
      <c r="B10" s="143"/>
      <c r="C10" s="143"/>
      <c r="D10" s="192">
        <f t="shared" ref="D10:K10" si="1">SUM(D8:D9)</f>
        <v>0</v>
      </c>
      <c r="E10" s="192">
        <f t="shared" si="1"/>
        <v>0</v>
      </c>
      <c r="F10" s="192">
        <f t="shared" si="1"/>
        <v>0</v>
      </c>
      <c r="G10" s="192">
        <f t="shared" si="1"/>
        <v>0</v>
      </c>
      <c r="H10" s="192">
        <f t="shared" si="1"/>
        <v>0</v>
      </c>
      <c r="I10" s="192">
        <f t="shared" si="1"/>
        <v>0</v>
      </c>
      <c r="J10" s="192">
        <f t="shared" si="1"/>
        <v>0</v>
      </c>
      <c r="K10" s="193">
        <f t="shared" si="1"/>
        <v>0</v>
      </c>
    </row>
    <row r="11" spans="1:11" ht="13" x14ac:dyDescent="0.3">
      <c r="A11" s="251" t="s">
        <v>122</v>
      </c>
      <c r="B11" s="252"/>
      <c r="C11" s="252"/>
      <c r="D11" s="138"/>
      <c r="E11" s="138"/>
      <c r="F11" s="138"/>
      <c r="G11" s="138"/>
      <c r="H11" s="138"/>
      <c r="I11" s="138"/>
      <c r="J11" s="138"/>
      <c r="K11" s="139"/>
    </row>
    <row r="12" spans="1:11" ht="13" x14ac:dyDescent="0.3">
      <c r="A12" s="134"/>
      <c r="B12" s="33"/>
      <c r="C12" t="str">
        <f t="shared" ref="C12:C17" si="2">+C4</f>
        <v>Darlehensbetrag in EUR</v>
      </c>
      <c r="D12" s="10"/>
      <c r="E12" s="10"/>
      <c r="F12" s="10"/>
      <c r="G12" s="10"/>
      <c r="H12" s="10"/>
      <c r="I12" s="10"/>
      <c r="J12" s="10"/>
      <c r="K12" s="136"/>
    </row>
    <row r="13" spans="1:11" ht="13" x14ac:dyDescent="0.3">
      <c r="A13" s="134"/>
      <c r="B13" s="140"/>
      <c r="C13" t="str">
        <f t="shared" si="2"/>
        <v>Zinsen p.a. (nominal)</v>
      </c>
      <c r="D13" s="10"/>
      <c r="E13" s="10"/>
      <c r="F13" s="10"/>
      <c r="G13" s="10"/>
      <c r="H13" s="10"/>
      <c r="I13" s="10"/>
      <c r="J13" s="10"/>
      <c r="K13" s="136"/>
    </row>
    <row r="14" spans="1:11" ht="13" x14ac:dyDescent="0.3">
      <c r="A14" s="134"/>
      <c r="B14" s="141"/>
      <c r="C14" t="str">
        <f t="shared" si="2"/>
        <v>Laufzeit (mind. 3 Jahre)</v>
      </c>
      <c r="D14" s="10"/>
      <c r="E14" s="10"/>
      <c r="F14" s="10"/>
      <c r="G14" s="10"/>
      <c r="H14" s="10"/>
      <c r="I14" s="10"/>
      <c r="J14" s="10"/>
      <c r="K14" s="136"/>
    </row>
    <row r="15" spans="1:11" ht="13" x14ac:dyDescent="0.3">
      <c r="A15" s="134"/>
      <c r="B15" s="141"/>
      <c r="C15" t="str">
        <f t="shared" si="2"/>
        <v>davon tilgungsfrei (nur ganze Jahre)</v>
      </c>
      <c r="D15" s="10"/>
      <c r="E15" s="10"/>
      <c r="F15" s="10"/>
      <c r="G15" s="10"/>
      <c r="H15" s="10"/>
      <c r="I15" s="10"/>
      <c r="J15" s="10"/>
      <c r="K15" s="136"/>
    </row>
    <row r="16" spans="1:11" x14ac:dyDescent="0.25">
      <c r="A16" s="134"/>
      <c r="C16" t="str">
        <f t="shared" si="2"/>
        <v>Zinsen</v>
      </c>
      <c r="D16" s="10">
        <f>IF(B14=0,0,(+B12*B13)/12*(12-Monat+1))</f>
        <v>0</v>
      </c>
      <c r="E16" s="10">
        <f>IF($B14=0,0,(+$B12-SUM($D17:D17))*$B13)</f>
        <v>0</v>
      </c>
      <c r="F16" s="10">
        <f>IF($B14=0,0,(+$B12-SUM($D17:E17))*$B13)</f>
        <v>0</v>
      </c>
      <c r="G16" s="10">
        <f>IF($B14=0,0,(+$B12-SUM($D17:F17))*$B13)</f>
        <v>0</v>
      </c>
      <c r="H16" s="10">
        <f>+D16/(12-Monat+1)</f>
        <v>0</v>
      </c>
      <c r="I16" s="10">
        <f t="shared" ref="I16:K17" si="3">+E16/12</f>
        <v>0</v>
      </c>
      <c r="J16" s="10">
        <f t="shared" si="3"/>
        <v>0</v>
      </c>
      <c r="K16" s="136">
        <f t="shared" si="3"/>
        <v>0</v>
      </c>
    </row>
    <row r="17" spans="1:11" x14ac:dyDescent="0.25">
      <c r="A17" s="134"/>
      <c r="C17" t="str">
        <f t="shared" si="2"/>
        <v>Tilgung</v>
      </c>
      <c r="D17" s="10">
        <f>IF($B14=0,0,IF($B15&gt;=1,0,$B12/($B14-$B15)))/12*(13-Monat)</f>
        <v>0</v>
      </c>
      <c r="E17" s="10">
        <f>IF($B14=0,0,IF($B15&gt;=2,0,$B12/($B14-$B15)))</f>
        <v>0</v>
      </c>
      <c r="F17" s="10">
        <f>IF($B14=0,0,IF($B15&gt;=3,0,$B12/($B14-$B15)))</f>
        <v>0</v>
      </c>
      <c r="G17" s="10">
        <f>IF(SUM(D17:F17)&gt;=B12,0,IF($B14=0,0,IF($B15&gt;=4,0,$B12/($B14-$B15))))</f>
        <v>0</v>
      </c>
      <c r="H17" s="10">
        <f>+D17/(12-Monat+1)</f>
        <v>0</v>
      </c>
      <c r="I17" s="10">
        <f t="shared" si="3"/>
        <v>0</v>
      </c>
      <c r="J17" s="10">
        <f t="shared" si="3"/>
        <v>0</v>
      </c>
      <c r="K17" s="136">
        <f t="shared" si="3"/>
        <v>0</v>
      </c>
    </row>
    <row r="18" spans="1:11" x14ac:dyDescent="0.25">
      <c r="A18" s="134"/>
      <c r="D18" s="69">
        <f t="shared" ref="D18:K18" si="4">SUM(D16:D17)</f>
        <v>0</v>
      </c>
      <c r="E18" s="69">
        <f t="shared" si="4"/>
        <v>0</v>
      </c>
      <c r="F18" s="69">
        <f t="shared" si="4"/>
        <v>0</v>
      </c>
      <c r="G18" s="69">
        <f t="shared" si="4"/>
        <v>0</v>
      </c>
      <c r="H18" s="69">
        <f t="shared" si="4"/>
        <v>0</v>
      </c>
      <c r="I18" s="69">
        <f t="shared" si="4"/>
        <v>0</v>
      </c>
      <c r="J18" s="69">
        <f t="shared" si="4"/>
        <v>0</v>
      </c>
      <c r="K18" s="137">
        <f t="shared" si="4"/>
        <v>0</v>
      </c>
    </row>
    <row r="19" spans="1:11" x14ac:dyDescent="0.25">
      <c r="A19" s="134" t="s">
        <v>136</v>
      </c>
      <c r="D19" s="10">
        <f>+D8+D16</f>
        <v>0</v>
      </c>
      <c r="E19" s="10">
        <f>+E8+E16</f>
        <v>0</v>
      </c>
      <c r="F19" s="10">
        <f t="shared" ref="F19:G20" si="5">+F8+F16</f>
        <v>0</v>
      </c>
      <c r="G19" s="10">
        <f t="shared" si="5"/>
        <v>0</v>
      </c>
      <c r="H19" s="10">
        <f>+H8+H16</f>
        <v>0</v>
      </c>
      <c r="I19" s="10">
        <f t="shared" ref="I19:K20" si="6">+I8+I16</f>
        <v>0</v>
      </c>
      <c r="J19" s="10">
        <f t="shared" si="6"/>
        <v>0</v>
      </c>
      <c r="K19" s="136">
        <f t="shared" si="6"/>
        <v>0</v>
      </c>
    </row>
    <row r="20" spans="1:11" x14ac:dyDescent="0.25">
      <c r="A20" s="134" t="s">
        <v>137</v>
      </c>
      <c r="D20" s="10">
        <f>+D9+D17</f>
        <v>0</v>
      </c>
      <c r="E20" s="10">
        <f>+E9+E17</f>
        <v>0</v>
      </c>
      <c r="F20" s="10">
        <f t="shared" si="5"/>
        <v>0</v>
      </c>
      <c r="G20" s="10">
        <f t="shared" si="5"/>
        <v>0</v>
      </c>
      <c r="H20" s="10">
        <f>+H9+H17</f>
        <v>0</v>
      </c>
      <c r="I20" s="10">
        <f t="shared" si="6"/>
        <v>0</v>
      </c>
      <c r="J20" s="10">
        <f t="shared" si="6"/>
        <v>0</v>
      </c>
      <c r="K20" s="136">
        <f t="shared" si="6"/>
        <v>0</v>
      </c>
    </row>
    <row r="21" spans="1:11" x14ac:dyDescent="0.25">
      <c r="A21" s="142"/>
      <c r="B21" s="143"/>
      <c r="C21" s="143"/>
      <c r="D21" s="192">
        <f>SUM(D19:D20)</f>
        <v>0</v>
      </c>
      <c r="E21" s="192">
        <f t="shared" ref="E21:K21" si="7">SUM(E19:E20)</f>
        <v>0</v>
      </c>
      <c r="F21" s="192">
        <f t="shared" si="7"/>
        <v>0</v>
      </c>
      <c r="G21" s="192">
        <f t="shared" si="7"/>
        <v>0</v>
      </c>
      <c r="H21" s="192">
        <f t="shared" si="7"/>
        <v>0</v>
      </c>
      <c r="I21" s="192">
        <f t="shared" si="7"/>
        <v>0</v>
      </c>
      <c r="J21" s="192">
        <f t="shared" si="7"/>
        <v>0</v>
      </c>
      <c r="K21" s="193">
        <f t="shared" si="7"/>
        <v>0</v>
      </c>
    </row>
    <row r="23" spans="1:11" x14ac:dyDescent="0.25">
      <c r="A23" t="s">
        <v>131</v>
      </c>
    </row>
    <row r="24" spans="1:11" x14ac:dyDescent="0.25">
      <c r="A24" t="s">
        <v>135</v>
      </c>
    </row>
    <row r="26" spans="1:11" x14ac:dyDescent="0.25">
      <c r="A26" s="68"/>
    </row>
  </sheetData>
  <sheetProtection algorithmName="SHA-512" hashValue="9i+ZgharKLK2mkNkU5dJy4O11sc48akuL9yXr5TPP5p5niJaiAUgVh5RFDi/OWCrBNPde6vgwNxihfXY3qm7Lw==" saltValue="Ixskd9+pNKNm1G7++iSuXQ==" spinCount="100000" sheet="1" formatColumns="0"/>
  <mergeCells count="5">
    <mergeCell ref="A11:C11"/>
    <mergeCell ref="A1:C1"/>
    <mergeCell ref="D1:G1"/>
    <mergeCell ref="H1:K1"/>
    <mergeCell ref="A3:C3"/>
  </mergeCells>
  <pageMargins left="0.70866141732283472" right="0.70866141732283472" top="1.5748031496062993" bottom="0.78740157480314965" header="0.31496062992125984" footer="0.31496062992125984"/>
  <pageSetup paperSize="9" scale="84" orientation="landscape" r:id="rId1"/>
  <headerFooter>
    <oddHeader>&amp;L&amp;G&amp;R&amp;"Arial,Fett"&amp;12IHK Köln - das Finanztool&amp;"Arial,Standard"&amp;10
&amp;A</oddHeader>
    <oddFooter>&amp;L&amp;8&amp;Z&amp;F\&amp;A\&amp;D\&amp;T&amp;RRelease 3.11</oddFooter>
  </headerFooter>
  <legacy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pageSetUpPr fitToPage="1"/>
  </sheetPr>
  <dimension ref="A1:BC19"/>
  <sheetViews>
    <sheetView zoomScale="115" zoomScaleNormal="115" workbookViewId="0">
      <pane xSplit="3" ySplit="2" topLeftCell="D3" activePane="bottomRight" state="frozen"/>
      <selection activeCell="G7" sqref="G7"/>
      <selection pane="topRight" activeCell="G7" sqref="G7"/>
      <selection pane="bottomLeft" activeCell="G7" sqref="G7"/>
      <selection pane="bottomRight" activeCell="Q41" sqref="Q41"/>
    </sheetView>
  </sheetViews>
  <sheetFormatPr baseColWidth="10" defaultRowHeight="12.5" x14ac:dyDescent="0.25"/>
  <cols>
    <col min="1" max="1" width="3.1796875" customWidth="1"/>
  </cols>
  <sheetData>
    <row r="1" spans="1:55" ht="45" customHeight="1" x14ac:dyDescent="0.25">
      <c r="A1" s="259" t="s">
        <v>132</v>
      </c>
      <c r="B1" s="260"/>
      <c r="C1" s="261"/>
      <c r="D1" s="35" t="str">
        <f>+Umsatzplan!F1</f>
        <v>Januar</v>
      </c>
      <c r="E1" s="35" t="str">
        <f>+Umsatzplan!G1</f>
        <v>Februar</v>
      </c>
      <c r="F1" s="35" t="str">
        <f>+Umsatzplan!H1</f>
        <v>März</v>
      </c>
      <c r="G1" s="35" t="str">
        <f>+Umsatzplan!I1</f>
        <v>April</v>
      </c>
      <c r="H1" s="35" t="str">
        <f>+Umsatzplan!J1</f>
        <v>Mai</v>
      </c>
      <c r="I1" s="35" t="str">
        <f>+Umsatzplan!K1</f>
        <v>Juni</v>
      </c>
      <c r="J1" s="35" t="str">
        <f>+Umsatzplan!L1</f>
        <v>Juli</v>
      </c>
      <c r="K1" s="35" t="str">
        <f>+Umsatzplan!M1</f>
        <v>August</v>
      </c>
      <c r="L1" s="35" t="str">
        <f>+Umsatzplan!N1</f>
        <v>September</v>
      </c>
      <c r="M1" s="35" t="str">
        <f>+Umsatzplan!O1</f>
        <v>Oktober</v>
      </c>
      <c r="N1" s="35" t="str">
        <f>+Umsatzplan!P1</f>
        <v>November</v>
      </c>
      <c r="O1" s="35" t="str">
        <f>+Umsatzplan!Q1</f>
        <v>Dezember</v>
      </c>
      <c r="P1" s="89">
        <f>+gj</f>
        <v>2026</v>
      </c>
      <c r="Q1" s="35" t="str">
        <f>+Umsatzplan!S1</f>
        <v>Januar</v>
      </c>
      <c r="R1" s="35" t="str">
        <f>+Umsatzplan!T1</f>
        <v>Februar</v>
      </c>
      <c r="S1" s="35" t="str">
        <f>+Umsatzplan!U1</f>
        <v>März</v>
      </c>
      <c r="T1" s="35" t="str">
        <f>+Umsatzplan!V1</f>
        <v>April</v>
      </c>
      <c r="U1" s="35" t="str">
        <f>+Umsatzplan!W1</f>
        <v>Mai</v>
      </c>
      <c r="V1" s="35" t="str">
        <f>+Umsatzplan!X1</f>
        <v>Juni</v>
      </c>
      <c r="W1" s="35" t="str">
        <f>+Umsatzplan!Y1</f>
        <v>Juli</v>
      </c>
      <c r="X1" s="35" t="str">
        <f>+Umsatzplan!Z1</f>
        <v>August</v>
      </c>
      <c r="Y1" s="35" t="str">
        <f>+Umsatzplan!AA1</f>
        <v>September</v>
      </c>
      <c r="Z1" s="35" t="str">
        <f>+Umsatzplan!AB1</f>
        <v>Oktober</v>
      </c>
      <c r="AA1" s="35" t="str">
        <f>+Umsatzplan!AC1</f>
        <v>November</v>
      </c>
      <c r="AB1" s="35" t="str">
        <f>+Umsatzplan!AD1</f>
        <v>Dezember</v>
      </c>
      <c r="AC1" s="89">
        <f>+gj+1</f>
        <v>2027</v>
      </c>
      <c r="AD1" s="35" t="str">
        <f>+Umsatzplan!AF1</f>
        <v>Januar</v>
      </c>
      <c r="AE1" s="35" t="str">
        <f>+Umsatzplan!AG1</f>
        <v>Februar</v>
      </c>
      <c r="AF1" s="35" t="str">
        <f>+Umsatzplan!AH1</f>
        <v>März</v>
      </c>
      <c r="AG1" s="35" t="str">
        <f>+Umsatzplan!AI1</f>
        <v>April</v>
      </c>
      <c r="AH1" s="35" t="str">
        <f>+Umsatzplan!AJ1</f>
        <v>Mai</v>
      </c>
      <c r="AI1" s="35" t="str">
        <f>+Umsatzplan!AK1</f>
        <v>Juni</v>
      </c>
      <c r="AJ1" s="35" t="str">
        <f>+Umsatzplan!AL1</f>
        <v>Juli</v>
      </c>
      <c r="AK1" s="35" t="str">
        <f>+Umsatzplan!AM1</f>
        <v>August</v>
      </c>
      <c r="AL1" s="35" t="str">
        <f>+Umsatzplan!AN1</f>
        <v>September</v>
      </c>
      <c r="AM1" s="35" t="str">
        <f>+Umsatzplan!AO1</f>
        <v>Oktober</v>
      </c>
      <c r="AN1" s="35" t="str">
        <f>+Umsatzplan!AP1</f>
        <v>November</v>
      </c>
      <c r="AO1" s="35" t="str">
        <f>+Umsatzplan!AQ1</f>
        <v>Dezember</v>
      </c>
      <c r="AP1" s="89">
        <f>+gj+2</f>
        <v>2028</v>
      </c>
      <c r="AQ1" s="35" t="str">
        <f>+Umsatzplan!AS1</f>
        <v>Januar</v>
      </c>
      <c r="AR1" s="35" t="str">
        <f>+Umsatzplan!AT1</f>
        <v>Februar</v>
      </c>
      <c r="AS1" s="35" t="str">
        <f>+Umsatzplan!AU1</f>
        <v>März</v>
      </c>
      <c r="AT1" s="35" t="str">
        <f>+Umsatzplan!AV1</f>
        <v>April</v>
      </c>
      <c r="AU1" s="35" t="str">
        <f>+Umsatzplan!AW1</f>
        <v>Mai</v>
      </c>
      <c r="AV1" s="35" t="str">
        <f>+Umsatzplan!AX1</f>
        <v>Juni</v>
      </c>
      <c r="AW1" s="35" t="str">
        <f>+Umsatzplan!AY1</f>
        <v>Juli</v>
      </c>
      <c r="AX1" s="35" t="str">
        <f>+Umsatzplan!AZ1</f>
        <v>August</v>
      </c>
      <c r="AY1" s="35" t="str">
        <f>+Umsatzplan!BA1</f>
        <v>September</v>
      </c>
      <c r="AZ1" s="35" t="str">
        <f>+Umsatzplan!BB1</f>
        <v>Oktober</v>
      </c>
      <c r="BA1" s="35" t="str">
        <f>+Umsatzplan!BC1</f>
        <v>November</v>
      </c>
      <c r="BB1" s="35" t="str">
        <f>+Umsatzplan!BD1</f>
        <v>Dezember</v>
      </c>
      <c r="BC1" s="89">
        <f>+gj+3</f>
        <v>2029</v>
      </c>
    </row>
    <row r="2" spans="1:55" ht="20.25" customHeight="1" x14ac:dyDescent="0.25">
      <c r="A2" t="s">
        <v>156</v>
      </c>
      <c r="D2" s="5"/>
      <c r="E2" s="5"/>
      <c r="F2" s="5"/>
      <c r="G2" s="5"/>
      <c r="H2" s="5"/>
      <c r="I2" s="5"/>
      <c r="J2" s="5"/>
      <c r="K2" s="5"/>
      <c r="L2" s="5"/>
      <c r="M2" s="5"/>
      <c r="N2" s="5"/>
      <c r="O2" s="5"/>
      <c r="P2" s="21"/>
      <c r="Q2" s="5"/>
      <c r="R2" s="5"/>
      <c r="S2" s="5"/>
      <c r="T2" s="5"/>
      <c r="U2" s="5"/>
      <c r="V2" s="5"/>
      <c r="W2" s="5"/>
      <c r="X2" s="5"/>
      <c r="Y2" s="5"/>
      <c r="Z2" s="5"/>
      <c r="AA2" s="5"/>
      <c r="AB2" s="5"/>
      <c r="AC2" s="21"/>
      <c r="AD2" s="5"/>
      <c r="AE2" s="5"/>
      <c r="AF2" s="5"/>
      <c r="AG2" s="5"/>
      <c r="AH2" s="5"/>
      <c r="AI2" s="5"/>
      <c r="AJ2" s="5"/>
      <c r="AK2" s="5"/>
      <c r="AL2" s="5"/>
      <c r="AM2" s="5"/>
      <c r="AN2" s="5"/>
      <c r="AO2" s="5"/>
      <c r="AP2" s="21"/>
      <c r="AQ2" s="5"/>
      <c r="AR2" s="5"/>
      <c r="AS2" s="5"/>
      <c r="AT2" s="5"/>
      <c r="AU2" s="5"/>
      <c r="AV2" s="5"/>
      <c r="AW2" s="5"/>
      <c r="AX2" s="5"/>
      <c r="AY2" s="5"/>
      <c r="AZ2" s="5"/>
      <c r="BA2" s="5"/>
      <c r="BB2" s="5"/>
      <c r="BC2" s="21"/>
    </row>
    <row r="3" spans="1:55" ht="13" x14ac:dyDescent="0.3">
      <c r="B3" s="199" t="s">
        <v>145</v>
      </c>
      <c r="C3" s="199"/>
      <c r="D3" s="33"/>
      <c r="E3" s="33"/>
      <c r="F3" s="33"/>
      <c r="G3" s="33"/>
      <c r="H3" s="33"/>
      <c r="I3" s="33"/>
      <c r="J3" s="33"/>
      <c r="K3" s="33"/>
      <c r="L3" s="33"/>
      <c r="M3" s="33"/>
      <c r="N3" s="33"/>
      <c r="O3" s="33"/>
      <c r="P3" s="21">
        <f>SUM(D3:O3)</f>
        <v>0</v>
      </c>
      <c r="Q3" s="33"/>
      <c r="R3" s="33"/>
      <c r="S3" s="33"/>
      <c r="T3" s="33"/>
      <c r="U3" s="33"/>
      <c r="V3" s="33"/>
      <c r="W3" s="33"/>
      <c r="X3" s="33"/>
      <c r="Y3" s="33"/>
      <c r="Z3" s="33"/>
      <c r="AA3" s="33"/>
      <c r="AB3" s="33"/>
      <c r="AC3" s="21">
        <f>SUM(Q3:AB3)</f>
        <v>0</v>
      </c>
      <c r="AD3" s="33"/>
      <c r="AE3" s="33"/>
      <c r="AF3" s="33"/>
      <c r="AG3" s="33"/>
      <c r="AH3" s="33"/>
      <c r="AI3" s="33"/>
      <c r="AJ3" s="33"/>
      <c r="AK3" s="33"/>
      <c r="AL3" s="33"/>
      <c r="AM3" s="33"/>
      <c r="AN3" s="33"/>
      <c r="AO3" s="33"/>
      <c r="AP3" s="21">
        <f t="shared" ref="AP3" si="0">SUM(AD3:AO3)</f>
        <v>0</v>
      </c>
      <c r="AQ3" s="33"/>
      <c r="AR3" s="33"/>
      <c r="AS3" s="33"/>
      <c r="AT3" s="33"/>
      <c r="AU3" s="33"/>
      <c r="AV3" s="33"/>
      <c r="AW3" s="33"/>
      <c r="AX3" s="33"/>
      <c r="AY3" s="33"/>
      <c r="AZ3" s="33"/>
      <c r="BA3" s="33"/>
      <c r="BB3" s="33"/>
      <c r="BC3" s="21">
        <f t="shared" ref="BC3" si="1">SUM(AQ3:BB3)</f>
        <v>0</v>
      </c>
    </row>
    <row r="4" spans="1:55" ht="13" x14ac:dyDescent="0.3">
      <c r="B4" s="199" t="s">
        <v>146</v>
      </c>
      <c r="C4" s="199"/>
      <c r="D4" s="33"/>
      <c r="E4" s="33"/>
      <c r="F4" s="33"/>
      <c r="G4" s="33"/>
      <c r="H4" s="33"/>
      <c r="I4" s="33"/>
      <c r="J4" s="33"/>
      <c r="K4" s="33"/>
      <c r="L4" s="33"/>
      <c r="M4" s="33"/>
      <c r="N4" s="33"/>
      <c r="O4" s="33"/>
      <c r="P4" s="21">
        <f>SUM(D4:O4)</f>
        <v>0</v>
      </c>
      <c r="Q4" s="33"/>
      <c r="R4" s="33"/>
      <c r="S4" s="33"/>
      <c r="T4" s="33"/>
      <c r="U4" s="33"/>
      <c r="V4" s="33"/>
      <c r="W4" s="33"/>
      <c r="X4" s="33"/>
      <c r="Y4" s="33"/>
      <c r="Z4" s="33"/>
      <c r="AA4" s="33"/>
      <c r="AB4" s="33"/>
      <c r="AC4" s="21">
        <f>SUM(Q4:AB4)</f>
        <v>0</v>
      </c>
      <c r="AD4" s="33"/>
      <c r="AE4" s="33"/>
      <c r="AF4" s="33"/>
      <c r="AG4" s="33"/>
      <c r="AH4" s="33"/>
      <c r="AI4" s="33"/>
      <c r="AJ4" s="33"/>
      <c r="AK4" s="33"/>
      <c r="AL4" s="33"/>
      <c r="AM4" s="33"/>
      <c r="AN4" s="33"/>
      <c r="AO4" s="33"/>
      <c r="AP4" s="21">
        <f>SUM(AD4:AO4)</f>
        <v>0</v>
      </c>
      <c r="AQ4" s="33"/>
      <c r="AR4" s="33"/>
      <c r="AS4" s="33"/>
      <c r="AT4" s="33"/>
      <c r="AU4" s="33"/>
      <c r="AV4" s="33"/>
      <c r="AW4" s="33"/>
      <c r="AX4" s="33"/>
      <c r="AY4" s="33"/>
      <c r="AZ4" s="33"/>
      <c r="BA4" s="33"/>
      <c r="BB4" s="33"/>
      <c r="BC4" s="21">
        <f>SUM(AQ4:BB4)</f>
        <v>0</v>
      </c>
    </row>
    <row r="5" spans="1:55" ht="13" x14ac:dyDescent="0.3">
      <c r="B5" s="199" t="s">
        <v>147</v>
      </c>
      <c r="C5" s="199"/>
      <c r="D5" s="33"/>
      <c r="E5" s="33"/>
      <c r="F5" s="33"/>
      <c r="G5" s="33"/>
      <c r="H5" s="33"/>
      <c r="I5" s="33"/>
      <c r="J5" s="33"/>
      <c r="K5" s="33"/>
      <c r="L5" s="33"/>
      <c r="M5" s="33"/>
      <c r="N5" s="33"/>
      <c r="O5" s="33"/>
      <c r="P5" s="21">
        <f t="shared" ref="P5:P12" si="2">SUM(D5:O5)</f>
        <v>0</v>
      </c>
      <c r="Q5" s="33"/>
      <c r="R5" s="33"/>
      <c r="S5" s="33"/>
      <c r="T5" s="33"/>
      <c r="U5" s="33"/>
      <c r="V5" s="33"/>
      <c r="W5" s="33"/>
      <c r="X5" s="33"/>
      <c r="Y5" s="33"/>
      <c r="Z5" s="33"/>
      <c r="AA5" s="33"/>
      <c r="AB5" s="33"/>
      <c r="AC5" s="21">
        <f t="shared" ref="AC5:AC12" si="3">SUM(Q5:AB5)</f>
        <v>0</v>
      </c>
      <c r="AD5" s="33"/>
      <c r="AE5" s="33"/>
      <c r="AF5" s="33"/>
      <c r="AG5" s="33"/>
      <c r="AH5" s="33"/>
      <c r="AI5" s="33"/>
      <c r="AJ5" s="33"/>
      <c r="AK5" s="33"/>
      <c r="AL5" s="33"/>
      <c r="AM5" s="33"/>
      <c r="AN5" s="33"/>
      <c r="AO5" s="33"/>
      <c r="AP5" s="21">
        <f t="shared" ref="AP5:AP12" si="4">SUM(AD5:AO5)</f>
        <v>0</v>
      </c>
      <c r="AQ5" s="33"/>
      <c r="AR5" s="33"/>
      <c r="AS5" s="33"/>
      <c r="AT5" s="33"/>
      <c r="AU5" s="33"/>
      <c r="AV5" s="33"/>
      <c r="AW5" s="33"/>
      <c r="AX5" s="33"/>
      <c r="AY5" s="33"/>
      <c r="AZ5" s="33"/>
      <c r="BA5" s="33"/>
      <c r="BB5" s="33"/>
      <c r="BC5" s="21">
        <f t="shared" ref="BC5:BC12" si="5">SUM(AQ5:BB5)</f>
        <v>0</v>
      </c>
    </row>
    <row r="6" spans="1:55" ht="13" x14ac:dyDescent="0.3">
      <c r="B6" s="199" t="s">
        <v>148</v>
      </c>
      <c r="C6" s="199"/>
      <c r="D6" s="33"/>
      <c r="E6" s="33"/>
      <c r="F6" s="33"/>
      <c r="G6" s="33"/>
      <c r="H6" s="33"/>
      <c r="I6" s="33"/>
      <c r="J6" s="33"/>
      <c r="K6" s="33"/>
      <c r="L6" s="33"/>
      <c r="M6" s="33"/>
      <c r="N6" s="33"/>
      <c r="O6" s="33"/>
      <c r="P6" s="21">
        <f t="shared" si="2"/>
        <v>0</v>
      </c>
      <c r="Q6" s="33"/>
      <c r="R6" s="33"/>
      <c r="S6" s="33"/>
      <c r="T6" s="33"/>
      <c r="U6" s="33"/>
      <c r="V6" s="33"/>
      <c r="W6" s="33"/>
      <c r="X6" s="33"/>
      <c r="Y6" s="33"/>
      <c r="Z6" s="33"/>
      <c r="AA6" s="33"/>
      <c r="AB6" s="33"/>
      <c r="AC6" s="21">
        <f t="shared" si="3"/>
        <v>0</v>
      </c>
      <c r="AD6" s="33"/>
      <c r="AE6" s="33"/>
      <c r="AF6" s="33"/>
      <c r="AG6" s="33"/>
      <c r="AH6" s="33"/>
      <c r="AI6" s="33"/>
      <c r="AJ6" s="33"/>
      <c r="AK6" s="33"/>
      <c r="AL6" s="33"/>
      <c r="AM6" s="33"/>
      <c r="AN6" s="33"/>
      <c r="AO6" s="33"/>
      <c r="AP6" s="21">
        <f t="shared" si="4"/>
        <v>0</v>
      </c>
      <c r="AQ6" s="33"/>
      <c r="AR6" s="33"/>
      <c r="AS6" s="33"/>
      <c r="AT6" s="33"/>
      <c r="AU6" s="33"/>
      <c r="AV6" s="33"/>
      <c r="AW6" s="33"/>
      <c r="AX6" s="33"/>
      <c r="AY6" s="33"/>
      <c r="AZ6" s="33"/>
      <c r="BA6" s="33"/>
      <c r="BB6" s="33"/>
      <c r="BC6" s="21">
        <f t="shared" si="5"/>
        <v>0</v>
      </c>
    </row>
    <row r="7" spans="1:55" ht="13" x14ac:dyDescent="0.3">
      <c r="B7" s="199" t="s">
        <v>149</v>
      </c>
      <c r="C7" s="199"/>
      <c r="D7" s="33"/>
      <c r="E7" s="33"/>
      <c r="F7" s="33"/>
      <c r="G7" s="33"/>
      <c r="H7" s="33"/>
      <c r="I7" s="33"/>
      <c r="J7" s="33"/>
      <c r="K7" s="33"/>
      <c r="L7" s="33"/>
      <c r="M7" s="33"/>
      <c r="N7" s="33"/>
      <c r="O7" s="33"/>
      <c r="P7" s="21">
        <f t="shared" si="2"/>
        <v>0</v>
      </c>
      <c r="Q7" s="33"/>
      <c r="R7" s="33"/>
      <c r="S7" s="33"/>
      <c r="T7" s="33"/>
      <c r="U7" s="33"/>
      <c r="V7" s="33"/>
      <c r="W7" s="33"/>
      <c r="X7" s="33"/>
      <c r="Y7" s="33"/>
      <c r="Z7" s="33"/>
      <c r="AA7" s="33"/>
      <c r="AB7" s="33"/>
      <c r="AC7" s="21">
        <f t="shared" si="3"/>
        <v>0</v>
      </c>
      <c r="AD7" s="33"/>
      <c r="AE7" s="33"/>
      <c r="AF7" s="33"/>
      <c r="AG7" s="33"/>
      <c r="AH7" s="33"/>
      <c r="AI7" s="33"/>
      <c r="AJ7" s="33"/>
      <c r="AK7" s="33"/>
      <c r="AL7" s="33"/>
      <c r="AM7" s="33"/>
      <c r="AN7" s="33"/>
      <c r="AO7" s="33"/>
      <c r="AP7" s="21">
        <f t="shared" si="4"/>
        <v>0</v>
      </c>
      <c r="AQ7" s="33"/>
      <c r="AR7" s="33"/>
      <c r="AS7" s="33"/>
      <c r="AT7" s="33"/>
      <c r="AU7" s="33"/>
      <c r="AV7" s="33"/>
      <c r="AW7" s="33"/>
      <c r="AX7" s="33"/>
      <c r="AY7" s="33"/>
      <c r="AZ7" s="33"/>
      <c r="BA7" s="33"/>
      <c r="BB7" s="33"/>
      <c r="BC7" s="21">
        <f t="shared" si="5"/>
        <v>0</v>
      </c>
    </row>
    <row r="8" spans="1:55" ht="13" x14ac:dyDescent="0.3">
      <c r="B8" s="199" t="s">
        <v>150</v>
      </c>
      <c r="C8" s="199"/>
      <c r="D8" s="33"/>
      <c r="E8" s="33"/>
      <c r="F8" s="33"/>
      <c r="G8" s="33"/>
      <c r="H8" s="33"/>
      <c r="I8" s="33"/>
      <c r="J8" s="33"/>
      <c r="K8" s="33"/>
      <c r="L8" s="33"/>
      <c r="M8" s="33"/>
      <c r="N8" s="33"/>
      <c r="O8" s="33"/>
      <c r="P8" s="21">
        <f t="shared" si="2"/>
        <v>0</v>
      </c>
      <c r="Q8" s="33"/>
      <c r="R8" s="33"/>
      <c r="S8" s="33"/>
      <c r="T8" s="33"/>
      <c r="U8" s="33"/>
      <c r="V8" s="33"/>
      <c r="W8" s="33"/>
      <c r="X8" s="33"/>
      <c r="Y8" s="33"/>
      <c r="Z8" s="33"/>
      <c r="AA8" s="33"/>
      <c r="AB8" s="33"/>
      <c r="AC8" s="21">
        <f t="shared" si="3"/>
        <v>0</v>
      </c>
      <c r="AD8" s="33"/>
      <c r="AE8" s="33"/>
      <c r="AF8" s="33"/>
      <c r="AG8" s="33"/>
      <c r="AH8" s="33"/>
      <c r="AI8" s="33"/>
      <c r="AJ8" s="33"/>
      <c r="AK8" s="33"/>
      <c r="AL8" s="33"/>
      <c r="AM8" s="33"/>
      <c r="AN8" s="33"/>
      <c r="AO8" s="33"/>
      <c r="AP8" s="21">
        <f t="shared" si="4"/>
        <v>0</v>
      </c>
      <c r="AQ8" s="33"/>
      <c r="AR8" s="33"/>
      <c r="AS8" s="33"/>
      <c r="AT8" s="33"/>
      <c r="AU8" s="33"/>
      <c r="AV8" s="33"/>
      <c r="AW8" s="33"/>
      <c r="AX8" s="33"/>
      <c r="AY8" s="33"/>
      <c r="AZ8" s="33"/>
      <c r="BA8" s="33"/>
      <c r="BB8" s="33"/>
      <c r="BC8" s="21">
        <f t="shared" si="5"/>
        <v>0</v>
      </c>
    </row>
    <row r="9" spans="1:55" ht="13" x14ac:dyDescent="0.3">
      <c r="B9" s="199" t="s">
        <v>151</v>
      </c>
      <c r="C9" s="199"/>
      <c r="D9" s="33"/>
      <c r="E9" s="33"/>
      <c r="F9" s="33"/>
      <c r="G9" s="33"/>
      <c r="H9" s="33"/>
      <c r="I9" s="33"/>
      <c r="J9" s="33"/>
      <c r="K9" s="33"/>
      <c r="L9" s="33"/>
      <c r="M9" s="33"/>
      <c r="N9" s="33"/>
      <c r="O9" s="33"/>
      <c r="P9" s="21">
        <f t="shared" si="2"/>
        <v>0</v>
      </c>
      <c r="Q9" s="33"/>
      <c r="R9" s="33"/>
      <c r="S9" s="33"/>
      <c r="T9" s="33"/>
      <c r="U9" s="33"/>
      <c r="V9" s="33"/>
      <c r="W9" s="33"/>
      <c r="X9" s="33"/>
      <c r="Y9" s="33"/>
      <c r="Z9" s="33"/>
      <c r="AA9" s="33"/>
      <c r="AB9" s="33"/>
      <c r="AC9" s="21">
        <f t="shared" si="3"/>
        <v>0</v>
      </c>
      <c r="AD9" s="33"/>
      <c r="AE9" s="33"/>
      <c r="AF9" s="33"/>
      <c r="AG9" s="33"/>
      <c r="AH9" s="33"/>
      <c r="AI9" s="33"/>
      <c r="AJ9" s="33"/>
      <c r="AK9" s="33"/>
      <c r="AL9" s="33"/>
      <c r="AM9" s="33"/>
      <c r="AN9" s="33"/>
      <c r="AO9" s="33"/>
      <c r="AP9" s="21">
        <f t="shared" si="4"/>
        <v>0</v>
      </c>
      <c r="AQ9" s="33"/>
      <c r="AR9" s="33"/>
      <c r="AS9" s="33"/>
      <c r="AT9" s="33"/>
      <c r="AU9" s="33"/>
      <c r="AV9" s="33"/>
      <c r="AW9" s="33"/>
      <c r="AX9" s="33"/>
      <c r="AY9" s="33"/>
      <c r="AZ9" s="33"/>
      <c r="BA9" s="33"/>
      <c r="BB9" s="33"/>
      <c r="BC9" s="21">
        <f t="shared" si="5"/>
        <v>0</v>
      </c>
    </row>
    <row r="10" spans="1:55" ht="13" x14ac:dyDescent="0.3">
      <c r="B10" s="199" t="s">
        <v>152</v>
      </c>
      <c r="C10" s="199"/>
      <c r="D10" s="33"/>
      <c r="E10" s="33"/>
      <c r="F10" s="33"/>
      <c r="G10" s="33"/>
      <c r="H10" s="33"/>
      <c r="I10" s="33"/>
      <c r="J10" s="33"/>
      <c r="K10" s="33"/>
      <c r="L10" s="33"/>
      <c r="M10" s="33"/>
      <c r="N10" s="33"/>
      <c r="O10" s="33"/>
      <c r="P10" s="21">
        <f t="shared" si="2"/>
        <v>0</v>
      </c>
      <c r="Q10" s="33"/>
      <c r="R10" s="33"/>
      <c r="S10" s="33"/>
      <c r="T10" s="33"/>
      <c r="U10" s="33"/>
      <c r="V10" s="33"/>
      <c r="W10" s="33"/>
      <c r="X10" s="33"/>
      <c r="Y10" s="33"/>
      <c r="Z10" s="33"/>
      <c r="AA10" s="33"/>
      <c r="AB10" s="33"/>
      <c r="AC10" s="21">
        <f t="shared" si="3"/>
        <v>0</v>
      </c>
      <c r="AD10" s="33"/>
      <c r="AE10" s="33"/>
      <c r="AF10" s="33"/>
      <c r="AG10" s="33"/>
      <c r="AH10" s="33"/>
      <c r="AI10" s="33"/>
      <c r="AJ10" s="33"/>
      <c r="AK10" s="33"/>
      <c r="AL10" s="33"/>
      <c r="AM10" s="33"/>
      <c r="AN10" s="33"/>
      <c r="AO10" s="33"/>
      <c r="AP10" s="21">
        <f t="shared" si="4"/>
        <v>0</v>
      </c>
      <c r="AQ10" s="33"/>
      <c r="AR10" s="33"/>
      <c r="AS10" s="33"/>
      <c r="AT10" s="33"/>
      <c r="AU10" s="33"/>
      <c r="AV10" s="33"/>
      <c r="AW10" s="33"/>
      <c r="AX10" s="33"/>
      <c r="AY10" s="33"/>
      <c r="AZ10" s="33"/>
      <c r="BA10" s="33"/>
      <c r="BB10" s="33"/>
      <c r="BC10" s="21">
        <f t="shared" si="5"/>
        <v>0</v>
      </c>
    </row>
    <row r="11" spans="1:55" ht="13" x14ac:dyDescent="0.3">
      <c r="B11" s="199" t="s">
        <v>153</v>
      </c>
      <c r="C11" s="199"/>
      <c r="D11" s="33"/>
      <c r="E11" s="33"/>
      <c r="F11" s="33"/>
      <c r="G11" s="33"/>
      <c r="H11" s="33"/>
      <c r="I11" s="33"/>
      <c r="J11" s="33"/>
      <c r="K11" s="33"/>
      <c r="L11" s="33"/>
      <c r="M11" s="33"/>
      <c r="N11" s="33"/>
      <c r="O11" s="33"/>
      <c r="P11" s="21">
        <f t="shared" si="2"/>
        <v>0</v>
      </c>
      <c r="Q11" s="33"/>
      <c r="R11" s="33"/>
      <c r="S11" s="33"/>
      <c r="T11" s="33"/>
      <c r="U11" s="33"/>
      <c r="V11" s="33"/>
      <c r="W11" s="33"/>
      <c r="X11" s="33"/>
      <c r="Y11" s="33"/>
      <c r="Z11" s="33"/>
      <c r="AA11" s="33"/>
      <c r="AB11" s="33"/>
      <c r="AC11" s="21">
        <f t="shared" si="3"/>
        <v>0</v>
      </c>
      <c r="AD11" s="33"/>
      <c r="AE11" s="33"/>
      <c r="AF11" s="33"/>
      <c r="AG11" s="33"/>
      <c r="AH11" s="33"/>
      <c r="AI11" s="33"/>
      <c r="AJ11" s="33"/>
      <c r="AK11" s="33"/>
      <c r="AL11" s="33"/>
      <c r="AM11" s="33"/>
      <c r="AN11" s="33"/>
      <c r="AO11" s="33"/>
      <c r="AP11" s="21">
        <f t="shared" si="4"/>
        <v>0</v>
      </c>
      <c r="AQ11" s="33"/>
      <c r="AR11" s="33"/>
      <c r="AS11" s="33"/>
      <c r="AT11" s="33"/>
      <c r="AU11" s="33"/>
      <c r="AV11" s="33"/>
      <c r="AW11" s="33"/>
      <c r="AX11" s="33"/>
      <c r="AY11" s="33"/>
      <c r="AZ11" s="33"/>
      <c r="BA11" s="33"/>
      <c r="BB11" s="33"/>
      <c r="BC11" s="21">
        <f t="shared" si="5"/>
        <v>0</v>
      </c>
    </row>
    <row r="12" spans="1:55" ht="13" x14ac:dyDescent="0.3">
      <c r="B12" s="199" t="s">
        <v>154</v>
      </c>
      <c r="C12" s="199"/>
      <c r="D12" s="33"/>
      <c r="E12" s="33"/>
      <c r="F12" s="33"/>
      <c r="G12" s="33"/>
      <c r="H12" s="33"/>
      <c r="I12" s="33"/>
      <c r="J12" s="33"/>
      <c r="K12" s="33"/>
      <c r="L12" s="33"/>
      <c r="M12" s="33"/>
      <c r="N12" s="33"/>
      <c r="O12" s="33"/>
      <c r="P12" s="21">
        <f t="shared" si="2"/>
        <v>0</v>
      </c>
      <c r="Q12" s="33"/>
      <c r="R12" s="33"/>
      <c r="S12" s="33"/>
      <c r="T12" s="33"/>
      <c r="U12" s="33"/>
      <c r="V12" s="33"/>
      <c r="W12" s="33"/>
      <c r="X12" s="33"/>
      <c r="Y12" s="33"/>
      <c r="Z12" s="33"/>
      <c r="AA12" s="33"/>
      <c r="AB12" s="33"/>
      <c r="AC12" s="21">
        <f t="shared" si="3"/>
        <v>0</v>
      </c>
      <c r="AD12" s="33"/>
      <c r="AE12" s="33"/>
      <c r="AF12" s="33"/>
      <c r="AG12" s="33"/>
      <c r="AH12" s="33"/>
      <c r="AI12" s="33"/>
      <c r="AJ12" s="33"/>
      <c r="AK12" s="33"/>
      <c r="AL12" s="33"/>
      <c r="AM12" s="33"/>
      <c r="AN12" s="33"/>
      <c r="AO12" s="33"/>
      <c r="AP12" s="21">
        <f t="shared" si="4"/>
        <v>0</v>
      </c>
      <c r="AQ12" s="33"/>
      <c r="AR12" s="33"/>
      <c r="AS12" s="33"/>
      <c r="AT12" s="33"/>
      <c r="AU12" s="33"/>
      <c r="AV12" s="33"/>
      <c r="AW12" s="33"/>
      <c r="AX12" s="33"/>
      <c r="AY12" s="33"/>
      <c r="AZ12" s="33"/>
      <c r="BA12" s="33"/>
      <c r="BB12" s="33"/>
      <c r="BC12" s="21">
        <f t="shared" si="5"/>
        <v>0</v>
      </c>
    </row>
    <row r="13" spans="1:55" ht="13" thickBot="1" x14ac:dyDescent="0.3">
      <c r="D13" s="28">
        <f>SUM(D3:D12)</f>
        <v>0</v>
      </c>
      <c r="E13" s="28">
        <f t="shared" ref="E13:BC13" si="6">SUM(E3:E12)</f>
        <v>0</v>
      </c>
      <c r="F13" s="28">
        <f t="shared" si="6"/>
        <v>0</v>
      </c>
      <c r="G13" s="28">
        <f t="shared" si="6"/>
        <v>0</v>
      </c>
      <c r="H13" s="28">
        <f t="shared" si="6"/>
        <v>0</v>
      </c>
      <c r="I13" s="28">
        <f t="shared" si="6"/>
        <v>0</v>
      </c>
      <c r="J13" s="28">
        <f t="shared" si="6"/>
        <v>0</v>
      </c>
      <c r="K13" s="28">
        <f t="shared" si="6"/>
        <v>0</v>
      </c>
      <c r="L13" s="28">
        <f t="shared" si="6"/>
        <v>0</v>
      </c>
      <c r="M13" s="28">
        <f t="shared" si="6"/>
        <v>0</v>
      </c>
      <c r="N13" s="28">
        <f t="shared" si="6"/>
        <v>0</v>
      </c>
      <c r="O13" s="28">
        <f t="shared" si="6"/>
        <v>0</v>
      </c>
      <c r="P13" s="28">
        <f t="shared" si="6"/>
        <v>0</v>
      </c>
      <c r="Q13" s="28">
        <f t="shared" si="6"/>
        <v>0</v>
      </c>
      <c r="R13" s="28">
        <f t="shared" si="6"/>
        <v>0</v>
      </c>
      <c r="S13" s="28">
        <f t="shared" si="6"/>
        <v>0</v>
      </c>
      <c r="T13" s="28">
        <f t="shared" si="6"/>
        <v>0</v>
      </c>
      <c r="U13" s="28">
        <f t="shared" si="6"/>
        <v>0</v>
      </c>
      <c r="V13" s="28">
        <f t="shared" si="6"/>
        <v>0</v>
      </c>
      <c r="W13" s="28">
        <f t="shared" si="6"/>
        <v>0</v>
      </c>
      <c r="X13" s="28">
        <f t="shared" si="6"/>
        <v>0</v>
      </c>
      <c r="Y13" s="28">
        <f t="shared" si="6"/>
        <v>0</v>
      </c>
      <c r="Z13" s="28">
        <f t="shared" si="6"/>
        <v>0</v>
      </c>
      <c r="AA13" s="28">
        <f t="shared" si="6"/>
        <v>0</v>
      </c>
      <c r="AB13" s="28">
        <f t="shared" si="6"/>
        <v>0</v>
      </c>
      <c r="AC13" s="28">
        <f t="shared" si="6"/>
        <v>0</v>
      </c>
      <c r="AD13" s="28">
        <f t="shared" si="6"/>
        <v>0</v>
      </c>
      <c r="AE13" s="28">
        <f t="shared" si="6"/>
        <v>0</v>
      </c>
      <c r="AF13" s="28">
        <f t="shared" si="6"/>
        <v>0</v>
      </c>
      <c r="AG13" s="28">
        <f t="shared" si="6"/>
        <v>0</v>
      </c>
      <c r="AH13" s="28">
        <f t="shared" si="6"/>
        <v>0</v>
      </c>
      <c r="AI13" s="28">
        <f t="shared" si="6"/>
        <v>0</v>
      </c>
      <c r="AJ13" s="28">
        <f t="shared" si="6"/>
        <v>0</v>
      </c>
      <c r="AK13" s="28">
        <f t="shared" si="6"/>
        <v>0</v>
      </c>
      <c r="AL13" s="28">
        <f t="shared" si="6"/>
        <v>0</v>
      </c>
      <c r="AM13" s="28">
        <f t="shared" si="6"/>
        <v>0</v>
      </c>
      <c r="AN13" s="28">
        <f t="shared" si="6"/>
        <v>0</v>
      </c>
      <c r="AO13" s="28">
        <f t="shared" si="6"/>
        <v>0</v>
      </c>
      <c r="AP13" s="28">
        <f t="shared" si="6"/>
        <v>0</v>
      </c>
      <c r="AQ13" s="28">
        <f t="shared" si="6"/>
        <v>0</v>
      </c>
      <c r="AR13" s="28">
        <f t="shared" si="6"/>
        <v>0</v>
      </c>
      <c r="AS13" s="28">
        <f t="shared" si="6"/>
        <v>0</v>
      </c>
      <c r="AT13" s="28">
        <f t="shared" si="6"/>
        <v>0</v>
      </c>
      <c r="AU13" s="28">
        <f t="shared" si="6"/>
        <v>0</v>
      </c>
      <c r="AV13" s="28">
        <f t="shared" si="6"/>
        <v>0</v>
      </c>
      <c r="AW13" s="28">
        <f t="shared" si="6"/>
        <v>0</v>
      </c>
      <c r="AX13" s="28">
        <f t="shared" si="6"/>
        <v>0</v>
      </c>
      <c r="AY13" s="28">
        <f t="shared" si="6"/>
        <v>0</v>
      </c>
      <c r="AZ13" s="28">
        <f t="shared" si="6"/>
        <v>0</v>
      </c>
      <c r="BA13" s="28">
        <f t="shared" si="6"/>
        <v>0</v>
      </c>
      <c r="BB13" s="28">
        <f t="shared" si="6"/>
        <v>0</v>
      </c>
      <c r="BC13" s="28">
        <f t="shared" si="6"/>
        <v>0</v>
      </c>
    </row>
    <row r="14" spans="1:55" ht="13" thickTop="1" x14ac:dyDescent="0.25"/>
    <row r="16" spans="1:55" x14ac:dyDescent="0.25">
      <c r="A16" t="s">
        <v>155</v>
      </c>
    </row>
    <row r="17" spans="1:1" x14ac:dyDescent="0.25">
      <c r="A17" t="s">
        <v>157</v>
      </c>
    </row>
    <row r="18" spans="1:1" x14ac:dyDescent="0.25">
      <c r="A18" t="s">
        <v>159</v>
      </c>
    </row>
    <row r="19" spans="1:1" x14ac:dyDescent="0.25">
      <c r="A19" t="s">
        <v>158</v>
      </c>
    </row>
  </sheetData>
  <mergeCells count="11">
    <mergeCell ref="B12:C12"/>
    <mergeCell ref="B4:C4"/>
    <mergeCell ref="B5:C5"/>
    <mergeCell ref="A1:C1"/>
    <mergeCell ref="B3:C3"/>
    <mergeCell ref="B6:C6"/>
    <mergeCell ref="B7:C7"/>
    <mergeCell ref="B8:C8"/>
    <mergeCell ref="B9:C9"/>
    <mergeCell ref="B10:C10"/>
    <mergeCell ref="B11:C11"/>
  </mergeCells>
  <pageMargins left="0.70866141732283472" right="0.70866141732283472" top="1.5748031496062993" bottom="0.78740157480314965" header="0.31496062992125984" footer="0.31496062992125984"/>
  <pageSetup paperSize="9" scale="72" fitToWidth="4" orientation="landscape" r:id="rId1"/>
  <headerFooter>
    <oddHeader>&amp;L&amp;G&amp;R&amp;"Arial,Fett"&amp;12IHK Köln - das Finanztool&amp;"Arial,Standard"&amp;10
&amp;A</oddHeader>
    <oddFooter xml:space="preserve">&amp;L&amp;8&amp;Z&amp;F\&amp;A\&amp;D\&amp;T&amp;RRelease 3.11
</oddFooter>
  </headerFooter>
  <colBreaks count="3" manualBreakCount="3">
    <brk id="16" max="1048575" man="1"/>
    <brk id="29" max="1048575" man="1"/>
    <brk id="42" max="1048575" man="1"/>
  </colBreaks>
  <legacyDrawingHF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3">
    <pageSetUpPr fitToPage="1"/>
  </sheetPr>
  <dimension ref="A1:R30"/>
  <sheetViews>
    <sheetView zoomScale="190" zoomScaleNormal="190" workbookViewId="0">
      <selection activeCell="A22" sqref="A22"/>
    </sheetView>
  </sheetViews>
  <sheetFormatPr baseColWidth="10" defaultColWidth="11.54296875" defaultRowHeight="12.5" x14ac:dyDescent="0.25"/>
  <cols>
    <col min="1" max="2" width="11.1796875" customWidth="1"/>
    <col min="3" max="4" width="10.54296875" hidden="1" customWidth="1"/>
    <col min="5" max="5" width="0.7265625" hidden="1" customWidth="1"/>
    <col min="6" max="6" width="4.1796875" hidden="1" customWidth="1"/>
    <col min="7" max="7" width="7.81640625" customWidth="1"/>
    <col min="8" max="8" width="6.26953125" customWidth="1"/>
    <col min="9" max="9" width="7.81640625" customWidth="1"/>
    <col min="10" max="10" width="6.26953125" customWidth="1"/>
    <col min="11" max="11" width="8.1796875" customWidth="1"/>
    <col min="12" max="12" width="11.54296875" customWidth="1"/>
    <col min="13" max="13" width="54.54296875" customWidth="1"/>
    <col min="14" max="23" width="11.54296875" customWidth="1"/>
    <col min="263" max="264" width="8.54296875" customWidth="1"/>
    <col min="265" max="265" width="9.1796875" customWidth="1"/>
    <col min="266" max="266" width="10.81640625" customWidth="1"/>
    <col min="267" max="267" width="11.54296875" customWidth="1"/>
    <col min="268" max="269" width="8.7265625" customWidth="1"/>
    <col min="270" max="270" width="10" customWidth="1"/>
    <col min="271" max="271" width="7.26953125" bestFit="1" customWidth="1"/>
    <col min="272" max="275" width="12.453125" customWidth="1"/>
    <col min="276" max="276" width="3.7265625" bestFit="1" customWidth="1"/>
    <col min="277" max="277" width="7.1796875" bestFit="1" customWidth="1"/>
    <col min="519" max="520" width="8.54296875" customWidth="1"/>
    <col min="521" max="521" width="9.1796875" customWidth="1"/>
    <col min="522" max="522" width="10.81640625" customWidth="1"/>
    <col min="523" max="523" width="11.54296875" customWidth="1"/>
    <col min="524" max="525" width="8.7265625" customWidth="1"/>
    <col min="526" max="526" width="10" customWidth="1"/>
    <col min="527" max="527" width="7.26953125" bestFit="1" customWidth="1"/>
    <col min="528" max="531" width="12.453125" customWidth="1"/>
    <col min="532" max="532" width="3.7265625" bestFit="1" customWidth="1"/>
    <col min="533" max="533" width="7.1796875" bestFit="1" customWidth="1"/>
    <col min="775" max="776" width="8.54296875" customWidth="1"/>
    <col min="777" max="777" width="9.1796875" customWidth="1"/>
    <col min="778" max="778" width="10.81640625" customWidth="1"/>
    <col min="779" max="779" width="11.54296875" customWidth="1"/>
    <col min="780" max="781" width="8.7265625" customWidth="1"/>
    <col min="782" max="782" width="10" customWidth="1"/>
    <col min="783" max="783" width="7.26953125" bestFit="1" customWidth="1"/>
    <col min="784" max="787" width="12.453125" customWidth="1"/>
    <col min="788" max="788" width="3.7265625" bestFit="1" customWidth="1"/>
    <col min="789" max="789" width="7.1796875" bestFit="1" customWidth="1"/>
    <col min="1031" max="1032" width="8.54296875" customWidth="1"/>
    <col min="1033" max="1033" width="9.1796875" customWidth="1"/>
    <col min="1034" max="1034" width="10.81640625" customWidth="1"/>
    <col min="1035" max="1035" width="11.54296875" customWidth="1"/>
    <col min="1036" max="1037" width="8.7265625" customWidth="1"/>
    <col min="1038" max="1038" width="10" customWidth="1"/>
    <col min="1039" max="1039" width="7.26953125" bestFit="1" customWidth="1"/>
    <col min="1040" max="1043" width="12.453125" customWidth="1"/>
    <col min="1044" max="1044" width="3.7265625" bestFit="1" customWidth="1"/>
    <col min="1045" max="1045" width="7.1796875" bestFit="1" customWidth="1"/>
    <col min="1287" max="1288" width="8.54296875" customWidth="1"/>
    <col min="1289" max="1289" width="9.1796875" customWidth="1"/>
    <col min="1290" max="1290" width="10.81640625" customWidth="1"/>
    <col min="1291" max="1291" width="11.54296875" customWidth="1"/>
    <col min="1292" max="1293" width="8.7265625" customWidth="1"/>
    <col min="1294" max="1294" width="10" customWidth="1"/>
    <col min="1295" max="1295" width="7.26953125" bestFit="1" customWidth="1"/>
    <col min="1296" max="1299" width="12.453125" customWidth="1"/>
    <col min="1300" max="1300" width="3.7265625" bestFit="1" customWidth="1"/>
    <col min="1301" max="1301" width="7.1796875" bestFit="1" customWidth="1"/>
    <col min="1543" max="1544" width="8.54296875" customWidth="1"/>
    <col min="1545" max="1545" width="9.1796875" customWidth="1"/>
    <col min="1546" max="1546" width="10.81640625" customWidth="1"/>
    <col min="1547" max="1547" width="11.54296875" customWidth="1"/>
    <col min="1548" max="1549" width="8.7265625" customWidth="1"/>
    <col min="1550" max="1550" width="10" customWidth="1"/>
    <col min="1551" max="1551" width="7.26953125" bestFit="1" customWidth="1"/>
    <col min="1552" max="1555" width="12.453125" customWidth="1"/>
    <col min="1556" max="1556" width="3.7265625" bestFit="1" customWidth="1"/>
    <col min="1557" max="1557" width="7.1796875" bestFit="1" customWidth="1"/>
    <col min="1799" max="1800" width="8.54296875" customWidth="1"/>
    <col min="1801" max="1801" width="9.1796875" customWidth="1"/>
    <col min="1802" max="1802" width="10.81640625" customWidth="1"/>
    <col min="1803" max="1803" width="11.54296875" customWidth="1"/>
    <col min="1804" max="1805" width="8.7265625" customWidth="1"/>
    <col min="1806" max="1806" width="10" customWidth="1"/>
    <col min="1807" max="1807" width="7.26953125" bestFit="1" customWidth="1"/>
    <col min="1808" max="1811" width="12.453125" customWidth="1"/>
    <col min="1812" max="1812" width="3.7265625" bestFit="1" customWidth="1"/>
    <col min="1813" max="1813" width="7.1796875" bestFit="1" customWidth="1"/>
    <col min="2055" max="2056" width="8.54296875" customWidth="1"/>
    <col min="2057" max="2057" width="9.1796875" customWidth="1"/>
    <col min="2058" max="2058" width="10.81640625" customWidth="1"/>
    <col min="2059" max="2059" width="11.54296875" customWidth="1"/>
    <col min="2060" max="2061" width="8.7265625" customWidth="1"/>
    <col min="2062" max="2062" width="10" customWidth="1"/>
    <col min="2063" max="2063" width="7.26953125" bestFit="1" customWidth="1"/>
    <col min="2064" max="2067" width="12.453125" customWidth="1"/>
    <col min="2068" max="2068" width="3.7265625" bestFit="1" customWidth="1"/>
    <col min="2069" max="2069" width="7.1796875" bestFit="1" customWidth="1"/>
    <col min="2311" max="2312" width="8.54296875" customWidth="1"/>
    <col min="2313" max="2313" width="9.1796875" customWidth="1"/>
    <col min="2314" max="2314" width="10.81640625" customWidth="1"/>
    <col min="2315" max="2315" width="11.54296875" customWidth="1"/>
    <col min="2316" max="2317" width="8.7265625" customWidth="1"/>
    <col min="2318" max="2318" width="10" customWidth="1"/>
    <col min="2319" max="2319" width="7.26953125" bestFit="1" customWidth="1"/>
    <col min="2320" max="2323" width="12.453125" customWidth="1"/>
    <col min="2324" max="2324" width="3.7265625" bestFit="1" customWidth="1"/>
    <col min="2325" max="2325" width="7.1796875" bestFit="1" customWidth="1"/>
    <col min="2567" max="2568" width="8.54296875" customWidth="1"/>
    <col min="2569" max="2569" width="9.1796875" customWidth="1"/>
    <col min="2570" max="2570" width="10.81640625" customWidth="1"/>
    <col min="2571" max="2571" width="11.54296875" customWidth="1"/>
    <col min="2572" max="2573" width="8.7265625" customWidth="1"/>
    <col min="2574" max="2574" width="10" customWidth="1"/>
    <col min="2575" max="2575" width="7.26953125" bestFit="1" customWidth="1"/>
    <col min="2576" max="2579" width="12.453125" customWidth="1"/>
    <col min="2580" max="2580" width="3.7265625" bestFit="1" customWidth="1"/>
    <col min="2581" max="2581" width="7.1796875" bestFit="1" customWidth="1"/>
    <col min="2823" max="2824" width="8.54296875" customWidth="1"/>
    <col min="2825" max="2825" width="9.1796875" customWidth="1"/>
    <col min="2826" max="2826" width="10.81640625" customWidth="1"/>
    <col min="2827" max="2827" width="11.54296875" customWidth="1"/>
    <col min="2828" max="2829" width="8.7265625" customWidth="1"/>
    <col min="2830" max="2830" width="10" customWidth="1"/>
    <col min="2831" max="2831" width="7.26953125" bestFit="1" customWidth="1"/>
    <col min="2832" max="2835" width="12.453125" customWidth="1"/>
    <col min="2836" max="2836" width="3.7265625" bestFit="1" customWidth="1"/>
    <col min="2837" max="2837" width="7.1796875" bestFit="1" customWidth="1"/>
    <col min="3079" max="3080" width="8.54296875" customWidth="1"/>
    <col min="3081" max="3081" width="9.1796875" customWidth="1"/>
    <col min="3082" max="3082" width="10.81640625" customWidth="1"/>
    <col min="3083" max="3083" width="11.54296875" customWidth="1"/>
    <col min="3084" max="3085" width="8.7265625" customWidth="1"/>
    <col min="3086" max="3086" width="10" customWidth="1"/>
    <col min="3087" max="3087" width="7.26953125" bestFit="1" customWidth="1"/>
    <col min="3088" max="3091" width="12.453125" customWidth="1"/>
    <col min="3092" max="3092" width="3.7265625" bestFit="1" customWidth="1"/>
    <col min="3093" max="3093" width="7.1796875" bestFit="1" customWidth="1"/>
    <col min="3335" max="3336" width="8.54296875" customWidth="1"/>
    <col min="3337" max="3337" width="9.1796875" customWidth="1"/>
    <col min="3338" max="3338" width="10.81640625" customWidth="1"/>
    <col min="3339" max="3339" width="11.54296875" customWidth="1"/>
    <col min="3340" max="3341" width="8.7265625" customWidth="1"/>
    <col min="3342" max="3342" width="10" customWidth="1"/>
    <col min="3343" max="3343" width="7.26953125" bestFit="1" customWidth="1"/>
    <col min="3344" max="3347" width="12.453125" customWidth="1"/>
    <col min="3348" max="3348" width="3.7265625" bestFit="1" customWidth="1"/>
    <col min="3349" max="3349" width="7.1796875" bestFit="1" customWidth="1"/>
    <col min="3591" max="3592" width="8.54296875" customWidth="1"/>
    <col min="3593" max="3593" width="9.1796875" customWidth="1"/>
    <col min="3594" max="3594" width="10.81640625" customWidth="1"/>
    <col min="3595" max="3595" width="11.54296875" customWidth="1"/>
    <col min="3596" max="3597" width="8.7265625" customWidth="1"/>
    <col min="3598" max="3598" width="10" customWidth="1"/>
    <col min="3599" max="3599" width="7.26953125" bestFit="1" customWidth="1"/>
    <col min="3600" max="3603" width="12.453125" customWidth="1"/>
    <col min="3604" max="3604" width="3.7265625" bestFit="1" customWidth="1"/>
    <col min="3605" max="3605" width="7.1796875" bestFit="1" customWidth="1"/>
    <col min="3847" max="3848" width="8.54296875" customWidth="1"/>
    <col min="3849" max="3849" width="9.1796875" customWidth="1"/>
    <col min="3850" max="3850" width="10.81640625" customWidth="1"/>
    <col min="3851" max="3851" width="11.54296875" customWidth="1"/>
    <col min="3852" max="3853" width="8.7265625" customWidth="1"/>
    <col min="3854" max="3854" width="10" customWidth="1"/>
    <col min="3855" max="3855" width="7.26953125" bestFit="1" customWidth="1"/>
    <col min="3856" max="3859" width="12.453125" customWidth="1"/>
    <col min="3860" max="3860" width="3.7265625" bestFit="1" customWidth="1"/>
    <col min="3861" max="3861" width="7.1796875" bestFit="1" customWidth="1"/>
    <col min="4103" max="4104" width="8.54296875" customWidth="1"/>
    <col min="4105" max="4105" width="9.1796875" customWidth="1"/>
    <col min="4106" max="4106" width="10.81640625" customWidth="1"/>
    <col min="4107" max="4107" width="11.54296875" customWidth="1"/>
    <col min="4108" max="4109" width="8.7265625" customWidth="1"/>
    <col min="4110" max="4110" width="10" customWidth="1"/>
    <col min="4111" max="4111" width="7.26953125" bestFit="1" customWidth="1"/>
    <col min="4112" max="4115" width="12.453125" customWidth="1"/>
    <col min="4116" max="4116" width="3.7265625" bestFit="1" customWidth="1"/>
    <col min="4117" max="4117" width="7.1796875" bestFit="1" customWidth="1"/>
    <col min="4359" max="4360" width="8.54296875" customWidth="1"/>
    <col min="4361" max="4361" width="9.1796875" customWidth="1"/>
    <col min="4362" max="4362" width="10.81640625" customWidth="1"/>
    <col min="4363" max="4363" width="11.54296875" customWidth="1"/>
    <col min="4364" max="4365" width="8.7265625" customWidth="1"/>
    <col min="4366" max="4366" width="10" customWidth="1"/>
    <col min="4367" max="4367" width="7.26953125" bestFit="1" customWidth="1"/>
    <col min="4368" max="4371" width="12.453125" customWidth="1"/>
    <col min="4372" max="4372" width="3.7265625" bestFit="1" customWidth="1"/>
    <col min="4373" max="4373" width="7.1796875" bestFit="1" customWidth="1"/>
    <col min="4615" max="4616" width="8.54296875" customWidth="1"/>
    <col min="4617" max="4617" width="9.1796875" customWidth="1"/>
    <col min="4618" max="4618" width="10.81640625" customWidth="1"/>
    <col min="4619" max="4619" width="11.54296875" customWidth="1"/>
    <col min="4620" max="4621" width="8.7265625" customWidth="1"/>
    <col min="4622" max="4622" width="10" customWidth="1"/>
    <col min="4623" max="4623" width="7.26953125" bestFit="1" customWidth="1"/>
    <col min="4624" max="4627" width="12.453125" customWidth="1"/>
    <col min="4628" max="4628" width="3.7265625" bestFit="1" customWidth="1"/>
    <col min="4629" max="4629" width="7.1796875" bestFit="1" customWidth="1"/>
    <col min="4871" max="4872" width="8.54296875" customWidth="1"/>
    <col min="4873" max="4873" width="9.1796875" customWidth="1"/>
    <col min="4874" max="4874" width="10.81640625" customWidth="1"/>
    <col min="4875" max="4875" width="11.54296875" customWidth="1"/>
    <col min="4876" max="4877" width="8.7265625" customWidth="1"/>
    <col min="4878" max="4878" width="10" customWidth="1"/>
    <col min="4879" max="4879" width="7.26953125" bestFit="1" customWidth="1"/>
    <col min="4880" max="4883" width="12.453125" customWidth="1"/>
    <col min="4884" max="4884" width="3.7265625" bestFit="1" customWidth="1"/>
    <col min="4885" max="4885" width="7.1796875" bestFit="1" customWidth="1"/>
    <col min="5127" max="5128" width="8.54296875" customWidth="1"/>
    <col min="5129" max="5129" width="9.1796875" customWidth="1"/>
    <col min="5130" max="5130" width="10.81640625" customWidth="1"/>
    <col min="5131" max="5131" width="11.54296875" customWidth="1"/>
    <col min="5132" max="5133" width="8.7265625" customWidth="1"/>
    <col min="5134" max="5134" width="10" customWidth="1"/>
    <col min="5135" max="5135" width="7.26953125" bestFit="1" customWidth="1"/>
    <col min="5136" max="5139" width="12.453125" customWidth="1"/>
    <col min="5140" max="5140" width="3.7265625" bestFit="1" customWidth="1"/>
    <col min="5141" max="5141" width="7.1796875" bestFit="1" customWidth="1"/>
    <col min="5383" max="5384" width="8.54296875" customWidth="1"/>
    <col min="5385" max="5385" width="9.1796875" customWidth="1"/>
    <col min="5386" max="5386" width="10.81640625" customWidth="1"/>
    <col min="5387" max="5387" width="11.54296875" customWidth="1"/>
    <col min="5388" max="5389" width="8.7265625" customWidth="1"/>
    <col min="5390" max="5390" width="10" customWidth="1"/>
    <col min="5391" max="5391" width="7.26953125" bestFit="1" customWidth="1"/>
    <col min="5392" max="5395" width="12.453125" customWidth="1"/>
    <col min="5396" max="5396" width="3.7265625" bestFit="1" customWidth="1"/>
    <col min="5397" max="5397" width="7.1796875" bestFit="1" customWidth="1"/>
    <col min="5639" max="5640" width="8.54296875" customWidth="1"/>
    <col min="5641" max="5641" width="9.1796875" customWidth="1"/>
    <col min="5642" max="5642" width="10.81640625" customWidth="1"/>
    <col min="5643" max="5643" width="11.54296875" customWidth="1"/>
    <col min="5644" max="5645" width="8.7265625" customWidth="1"/>
    <col min="5646" max="5646" width="10" customWidth="1"/>
    <col min="5647" max="5647" width="7.26953125" bestFit="1" customWidth="1"/>
    <col min="5648" max="5651" width="12.453125" customWidth="1"/>
    <col min="5652" max="5652" width="3.7265625" bestFit="1" customWidth="1"/>
    <col min="5653" max="5653" width="7.1796875" bestFit="1" customWidth="1"/>
    <col min="5895" max="5896" width="8.54296875" customWidth="1"/>
    <col min="5897" max="5897" width="9.1796875" customWidth="1"/>
    <col min="5898" max="5898" width="10.81640625" customWidth="1"/>
    <col min="5899" max="5899" width="11.54296875" customWidth="1"/>
    <col min="5900" max="5901" width="8.7265625" customWidth="1"/>
    <col min="5902" max="5902" width="10" customWidth="1"/>
    <col min="5903" max="5903" width="7.26953125" bestFit="1" customWidth="1"/>
    <col min="5904" max="5907" width="12.453125" customWidth="1"/>
    <col min="5908" max="5908" width="3.7265625" bestFit="1" customWidth="1"/>
    <col min="5909" max="5909" width="7.1796875" bestFit="1" customWidth="1"/>
    <col min="6151" max="6152" width="8.54296875" customWidth="1"/>
    <col min="6153" max="6153" width="9.1796875" customWidth="1"/>
    <col min="6154" max="6154" width="10.81640625" customWidth="1"/>
    <col min="6155" max="6155" width="11.54296875" customWidth="1"/>
    <col min="6156" max="6157" width="8.7265625" customWidth="1"/>
    <col min="6158" max="6158" width="10" customWidth="1"/>
    <col min="6159" max="6159" width="7.26953125" bestFit="1" customWidth="1"/>
    <col min="6160" max="6163" width="12.453125" customWidth="1"/>
    <col min="6164" max="6164" width="3.7265625" bestFit="1" customWidth="1"/>
    <col min="6165" max="6165" width="7.1796875" bestFit="1" customWidth="1"/>
    <col min="6407" max="6408" width="8.54296875" customWidth="1"/>
    <col min="6409" max="6409" width="9.1796875" customWidth="1"/>
    <col min="6410" max="6410" width="10.81640625" customWidth="1"/>
    <col min="6411" max="6411" width="11.54296875" customWidth="1"/>
    <col min="6412" max="6413" width="8.7265625" customWidth="1"/>
    <col min="6414" max="6414" width="10" customWidth="1"/>
    <col min="6415" max="6415" width="7.26953125" bestFit="1" customWidth="1"/>
    <col min="6416" max="6419" width="12.453125" customWidth="1"/>
    <col min="6420" max="6420" width="3.7265625" bestFit="1" customWidth="1"/>
    <col min="6421" max="6421" width="7.1796875" bestFit="1" customWidth="1"/>
    <col min="6663" max="6664" width="8.54296875" customWidth="1"/>
    <col min="6665" max="6665" width="9.1796875" customWidth="1"/>
    <col min="6666" max="6666" width="10.81640625" customWidth="1"/>
    <col min="6667" max="6667" width="11.54296875" customWidth="1"/>
    <col min="6668" max="6669" width="8.7265625" customWidth="1"/>
    <col min="6670" max="6670" width="10" customWidth="1"/>
    <col min="6671" max="6671" width="7.26953125" bestFit="1" customWidth="1"/>
    <col min="6672" max="6675" width="12.453125" customWidth="1"/>
    <col min="6676" max="6676" width="3.7265625" bestFit="1" customWidth="1"/>
    <col min="6677" max="6677" width="7.1796875" bestFit="1" customWidth="1"/>
    <col min="6919" max="6920" width="8.54296875" customWidth="1"/>
    <col min="6921" max="6921" width="9.1796875" customWidth="1"/>
    <col min="6922" max="6922" width="10.81640625" customWidth="1"/>
    <col min="6923" max="6923" width="11.54296875" customWidth="1"/>
    <col min="6924" max="6925" width="8.7265625" customWidth="1"/>
    <col min="6926" max="6926" width="10" customWidth="1"/>
    <col min="6927" max="6927" width="7.26953125" bestFit="1" customWidth="1"/>
    <col min="6928" max="6931" width="12.453125" customWidth="1"/>
    <col min="6932" max="6932" width="3.7265625" bestFit="1" customWidth="1"/>
    <col min="6933" max="6933" width="7.1796875" bestFit="1" customWidth="1"/>
    <col min="7175" max="7176" width="8.54296875" customWidth="1"/>
    <col min="7177" max="7177" width="9.1796875" customWidth="1"/>
    <col min="7178" max="7178" width="10.81640625" customWidth="1"/>
    <col min="7179" max="7179" width="11.54296875" customWidth="1"/>
    <col min="7180" max="7181" width="8.7265625" customWidth="1"/>
    <col min="7182" max="7182" width="10" customWidth="1"/>
    <col min="7183" max="7183" width="7.26953125" bestFit="1" customWidth="1"/>
    <col min="7184" max="7187" width="12.453125" customWidth="1"/>
    <col min="7188" max="7188" width="3.7265625" bestFit="1" customWidth="1"/>
    <col min="7189" max="7189" width="7.1796875" bestFit="1" customWidth="1"/>
    <col min="7431" max="7432" width="8.54296875" customWidth="1"/>
    <col min="7433" max="7433" width="9.1796875" customWidth="1"/>
    <col min="7434" max="7434" width="10.81640625" customWidth="1"/>
    <col min="7435" max="7435" width="11.54296875" customWidth="1"/>
    <col min="7436" max="7437" width="8.7265625" customWidth="1"/>
    <col min="7438" max="7438" width="10" customWidth="1"/>
    <col min="7439" max="7439" width="7.26953125" bestFit="1" customWidth="1"/>
    <col min="7440" max="7443" width="12.453125" customWidth="1"/>
    <col min="7444" max="7444" width="3.7265625" bestFit="1" customWidth="1"/>
    <col min="7445" max="7445" width="7.1796875" bestFit="1" customWidth="1"/>
    <col min="7687" max="7688" width="8.54296875" customWidth="1"/>
    <col min="7689" max="7689" width="9.1796875" customWidth="1"/>
    <col min="7690" max="7690" width="10.81640625" customWidth="1"/>
    <col min="7691" max="7691" width="11.54296875" customWidth="1"/>
    <col min="7692" max="7693" width="8.7265625" customWidth="1"/>
    <col min="7694" max="7694" width="10" customWidth="1"/>
    <col min="7695" max="7695" width="7.26953125" bestFit="1" customWidth="1"/>
    <col min="7696" max="7699" width="12.453125" customWidth="1"/>
    <col min="7700" max="7700" width="3.7265625" bestFit="1" customWidth="1"/>
    <col min="7701" max="7701" width="7.1796875" bestFit="1" customWidth="1"/>
    <col min="7943" max="7944" width="8.54296875" customWidth="1"/>
    <col min="7945" max="7945" width="9.1796875" customWidth="1"/>
    <col min="7946" max="7946" width="10.81640625" customWidth="1"/>
    <col min="7947" max="7947" width="11.54296875" customWidth="1"/>
    <col min="7948" max="7949" width="8.7265625" customWidth="1"/>
    <col min="7950" max="7950" width="10" customWidth="1"/>
    <col min="7951" max="7951" width="7.26953125" bestFit="1" customWidth="1"/>
    <col min="7952" max="7955" width="12.453125" customWidth="1"/>
    <col min="7956" max="7956" width="3.7265625" bestFit="1" customWidth="1"/>
    <col min="7957" max="7957" width="7.1796875" bestFit="1" customWidth="1"/>
    <col min="8199" max="8200" width="8.54296875" customWidth="1"/>
    <col min="8201" max="8201" width="9.1796875" customWidth="1"/>
    <col min="8202" max="8202" width="10.81640625" customWidth="1"/>
    <col min="8203" max="8203" width="11.54296875" customWidth="1"/>
    <col min="8204" max="8205" width="8.7265625" customWidth="1"/>
    <col min="8206" max="8206" width="10" customWidth="1"/>
    <col min="8207" max="8207" width="7.26953125" bestFit="1" customWidth="1"/>
    <col min="8208" max="8211" width="12.453125" customWidth="1"/>
    <col min="8212" max="8212" width="3.7265625" bestFit="1" customWidth="1"/>
    <col min="8213" max="8213" width="7.1796875" bestFit="1" customWidth="1"/>
    <col min="8455" max="8456" width="8.54296875" customWidth="1"/>
    <col min="8457" max="8457" width="9.1796875" customWidth="1"/>
    <col min="8458" max="8458" width="10.81640625" customWidth="1"/>
    <col min="8459" max="8459" width="11.54296875" customWidth="1"/>
    <col min="8460" max="8461" width="8.7265625" customWidth="1"/>
    <col min="8462" max="8462" width="10" customWidth="1"/>
    <col min="8463" max="8463" width="7.26953125" bestFit="1" customWidth="1"/>
    <col min="8464" max="8467" width="12.453125" customWidth="1"/>
    <col min="8468" max="8468" width="3.7265625" bestFit="1" customWidth="1"/>
    <col min="8469" max="8469" width="7.1796875" bestFit="1" customWidth="1"/>
    <col min="8711" max="8712" width="8.54296875" customWidth="1"/>
    <col min="8713" max="8713" width="9.1796875" customWidth="1"/>
    <col min="8714" max="8714" width="10.81640625" customWidth="1"/>
    <col min="8715" max="8715" width="11.54296875" customWidth="1"/>
    <col min="8716" max="8717" width="8.7265625" customWidth="1"/>
    <col min="8718" max="8718" width="10" customWidth="1"/>
    <col min="8719" max="8719" width="7.26953125" bestFit="1" customWidth="1"/>
    <col min="8720" max="8723" width="12.453125" customWidth="1"/>
    <col min="8724" max="8724" width="3.7265625" bestFit="1" customWidth="1"/>
    <col min="8725" max="8725" width="7.1796875" bestFit="1" customWidth="1"/>
    <col min="8967" max="8968" width="8.54296875" customWidth="1"/>
    <col min="8969" max="8969" width="9.1796875" customWidth="1"/>
    <col min="8970" max="8970" width="10.81640625" customWidth="1"/>
    <col min="8971" max="8971" width="11.54296875" customWidth="1"/>
    <col min="8972" max="8973" width="8.7265625" customWidth="1"/>
    <col min="8974" max="8974" width="10" customWidth="1"/>
    <col min="8975" max="8975" width="7.26953125" bestFit="1" customWidth="1"/>
    <col min="8976" max="8979" width="12.453125" customWidth="1"/>
    <col min="8980" max="8980" width="3.7265625" bestFit="1" customWidth="1"/>
    <col min="8981" max="8981" width="7.1796875" bestFit="1" customWidth="1"/>
    <col min="9223" max="9224" width="8.54296875" customWidth="1"/>
    <col min="9225" max="9225" width="9.1796875" customWidth="1"/>
    <col min="9226" max="9226" width="10.81640625" customWidth="1"/>
    <col min="9227" max="9227" width="11.54296875" customWidth="1"/>
    <col min="9228" max="9229" width="8.7265625" customWidth="1"/>
    <col min="9230" max="9230" width="10" customWidth="1"/>
    <col min="9231" max="9231" width="7.26953125" bestFit="1" customWidth="1"/>
    <col min="9232" max="9235" width="12.453125" customWidth="1"/>
    <col min="9236" max="9236" width="3.7265625" bestFit="1" customWidth="1"/>
    <col min="9237" max="9237" width="7.1796875" bestFit="1" customWidth="1"/>
    <col min="9479" max="9480" width="8.54296875" customWidth="1"/>
    <col min="9481" max="9481" width="9.1796875" customWidth="1"/>
    <col min="9482" max="9482" width="10.81640625" customWidth="1"/>
    <col min="9483" max="9483" width="11.54296875" customWidth="1"/>
    <col min="9484" max="9485" width="8.7265625" customWidth="1"/>
    <col min="9486" max="9486" width="10" customWidth="1"/>
    <col min="9487" max="9487" width="7.26953125" bestFit="1" customWidth="1"/>
    <col min="9488" max="9491" width="12.453125" customWidth="1"/>
    <col min="9492" max="9492" width="3.7265625" bestFit="1" customWidth="1"/>
    <col min="9493" max="9493" width="7.1796875" bestFit="1" customWidth="1"/>
    <col min="9735" max="9736" width="8.54296875" customWidth="1"/>
    <col min="9737" max="9737" width="9.1796875" customWidth="1"/>
    <col min="9738" max="9738" width="10.81640625" customWidth="1"/>
    <col min="9739" max="9739" width="11.54296875" customWidth="1"/>
    <col min="9740" max="9741" width="8.7265625" customWidth="1"/>
    <col min="9742" max="9742" width="10" customWidth="1"/>
    <col min="9743" max="9743" width="7.26953125" bestFit="1" customWidth="1"/>
    <col min="9744" max="9747" width="12.453125" customWidth="1"/>
    <col min="9748" max="9748" width="3.7265625" bestFit="1" customWidth="1"/>
    <col min="9749" max="9749" width="7.1796875" bestFit="1" customWidth="1"/>
    <col min="9991" max="9992" width="8.54296875" customWidth="1"/>
    <col min="9993" max="9993" width="9.1796875" customWidth="1"/>
    <col min="9994" max="9994" width="10.81640625" customWidth="1"/>
    <col min="9995" max="9995" width="11.54296875" customWidth="1"/>
    <col min="9996" max="9997" width="8.7265625" customWidth="1"/>
    <col min="9998" max="9998" width="10" customWidth="1"/>
    <col min="9999" max="9999" width="7.26953125" bestFit="1" customWidth="1"/>
    <col min="10000" max="10003" width="12.453125" customWidth="1"/>
    <col min="10004" max="10004" width="3.7265625" bestFit="1" customWidth="1"/>
    <col min="10005" max="10005" width="7.1796875" bestFit="1" customWidth="1"/>
    <col min="10247" max="10248" width="8.54296875" customWidth="1"/>
    <col min="10249" max="10249" width="9.1796875" customWidth="1"/>
    <col min="10250" max="10250" width="10.81640625" customWidth="1"/>
    <col min="10251" max="10251" width="11.54296875" customWidth="1"/>
    <col min="10252" max="10253" width="8.7265625" customWidth="1"/>
    <col min="10254" max="10254" width="10" customWidth="1"/>
    <col min="10255" max="10255" width="7.26953125" bestFit="1" customWidth="1"/>
    <col min="10256" max="10259" width="12.453125" customWidth="1"/>
    <col min="10260" max="10260" width="3.7265625" bestFit="1" customWidth="1"/>
    <col min="10261" max="10261" width="7.1796875" bestFit="1" customWidth="1"/>
    <col min="10503" max="10504" width="8.54296875" customWidth="1"/>
    <col min="10505" max="10505" width="9.1796875" customWidth="1"/>
    <col min="10506" max="10506" width="10.81640625" customWidth="1"/>
    <col min="10507" max="10507" width="11.54296875" customWidth="1"/>
    <col min="10508" max="10509" width="8.7265625" customWidth="1"/>
    <col min="10510" max="10510" width="10" customWidth="1"/>
    <col min="10511" max="10511" width="7.26953125" bestFit="1" customWidth="1"/>
    <col min="10512" max="10515" width="12.453125" customWidth="1"/>
    <col min="10516" max="10516" width="3.7265625" bestFit="1" customWidth="1"/>
    <col min="10517" max="10517" width="7.1796875" bestFit="1" customWidth="1"/>
    <col min="10759" max="10760" width="8.54296875" customWidth="1"/>
    <col min="10761" max="10761" width="9.1796875" customWidth="1"/>
    <col min="10762" max="10762" width="10.81640625" customWidth="1"/>
    <col min="10763" max="10763" width="11.54296875" customWidth="1"/>
    <col min="10764" max="10765" width="8.7265625" customWidth="1"/>
    <col min="10766" max="10766" width="10" customWidth="1"/>
    <col min="10767" max="10767" width="7.26953125" bestFit="1" customWidth="1"/>
    <col min="10768" max="10771" width="12.453125" customWidth="1"/>
    <col min="10772" max="10772" width="3.7265625" bestFit="1" customWidth="1"/>
    <col min="10773" max="10773" width="7.1796875" bestFit="1" customWidth="1"/>
    <col min="11015" max="11016" width="8.54296875" customWidth="1"/>
    <col min="11017" max="11017" width="9.1796875" customWidth="1"/>
    <col min="11018" max="11018" width="10.81640625" customWidth="1"/>
    <col min="11019" max="11019" width="11.54296875" customWidth="1"/>
    <col min="11020" max="11021" width="8.7265625" customWidth="1"/>
    <col min="11022" max="11022" width="10" customWidth="1"/>
    <col min="11023" max="11023" width="7.26953125" bestFit="1" customWidth="1"/>
    <col min="11024" max="11027" width="12.453125" customWidth="1"/>
    <col min="11028" max="11028" width="3.7265625" bestFit="1" customWidth="1"/>
    <col min="11029" max="11029" width="7.1796875" bestFit="1" customWidth="1"/>
    <col min="11271" max="11272" width="8.54296875" customWidth="1"/>
    <col min="11273" max="11273" width="9.1796875" customWidth="1"/>
    <col min="11274" max="11274" width="10.81640625" customWidth="1"/>
    <col min="11275" max="11275" width="11.54296875" customWidth="1"/>
    <col min="11276" max="11277" width="8.7265625" customWidth="1"/>
    <col min="11278" max="11278" width="10" customWidth="1"/>
    <col min="11279" max="11279" width="7.26953125" bestFit="1" customWidth="1"/>
    <col min="11280" max="11283" width="12.453125" customWidth="1"/>
    <col min="11284" max="11284" width="3.7265625" bestFit="1" customWidth="1"/>
    <col min="11285" max="11285" width="7.1796875" bestFit="1" customWidth="1"/>
    <col min="11527" max="11528" width="8.54296875" customWidth="1"/>
    <col min="11529" max="11529" width="9.1796875" customWidth="1"/>
    <col min="11530" max="11530" width="10.81640625" customWidth="1"/>
    <col min="11531" max="11531" width="11.54296875" customWidth="1"/>
    <col min="11532" max="11533" width="8.7265625" customWidth="1"/>
    <col min="11534" max="11534" width="10" customWidth="1"/>
    <col min="11535" max="11535" width="7.26953125" bestFit="1" customWidth="1"/>
    <col min="11536" max="11539" width="12.453125" customWidth="1"/>
    <col min="11540" max="11540" width="3.7265625" bestFit="1" customWidth="1"/>
    <col min="11541" max="11541" width="7.1796875" bestFit="1" customWidth="1"/>
    <col min="11783" max="11784" width="8.54296875" customWidth="1"/>
    <col min="11785" max="11785" width="9.1796875" customWidth="1"/>
    <col min="11786" max="11786" width="10.81640625" customWidth="1"/>
    <col min="11787" max="11787" width="11.54296875" customWidth="1"/>
    <col min="11788" max="11789" width="8.7265625" customWidth="1"/>
    <col min="11790" max="11790" width="10" customWidth="1"/>
    <col min="11791" max="11791" width="7.26953125" bestFit="1" customWidth="1"/>
    <col min="11792" max="11795" width="12.453125" customWidth="1"/>
    <col min="11796" max="11796" width="3.7265625" bestFit="1" customWidth="1"/>
    <col min="11797" max="11797" width="7.1796875" bestFit="1" customWidth="1"/>
    <col min="12039" max="12040" width="8.54296875" customWidth="1"/>
    <col min="12041" max="12041" width="9.1796875" customWidth="1"/>
    <col min="12042" max="12042" width="10.81640625" customWidth="1"/>
    <col min="12043" max="12043" width="11.54296875" customWidth="1"/>
    <col min="12044" max="12045" width="8.7265625" customWidth="1"/>
    <col min="12046" max="12046" width="10" customWidth="1"/>
    <col min="12047" max="12047" width="7.26953125" bestFit="1" customWidth="1"/>
    <col min="12048" max="12051" width="12.453125" customWidth="1"/>
    <col min="12052" max="12052" width="3.7265625" bestFit="1" customWidth="1"/>
    <col min="12053" max="12053" width="7.1796875" bestFit="1" customWidth="1"/>
    <col min="12295" max="12296" width="8.54296875" customWidth="1"/>
    <col min="12297" max="12297" width="9.1796875" customWidth="1"/>
    <col min="12298" max="12298" width="10.81640625" customWidth="1"/>
    <col min="12299" max="12299" width="11.54296875" customWidth="1"/>
    <col min="12300" max="12301" width="8.7265625" customWidth="1"/>
    <col min="12302" max="12302" width="10" customWidth="1"/>
    <col min="12303" max="12303" width="7.26953125" bestFit="1" customWidth="1"/>
    <col min="12304" max="12307" width="12.453125" customWidth="1"/>
    <col min="12308" max="12308" width="3.7265625" bestFit="1" customWidth="1"/>
    <col min="12309" max="12309" width="7.1796875" bestFit="1" customWidth="1"/>
    <col min="12551" max="12552" width="8.54296875" customWidth="1"/>
    <col min="12553" max="12553" width="9.1796875" customWidth="1"/>
    <col min="12554" max="12554" width="10.81640625" customWidth="1"/>
    <col min="12555" max="12555" width="11.54296875" customWidth="1"/>
    <col min="12556" max="12557" width="8.7265625" customWidth="1"/>
    <col min="12558" max="12558" width="10" customWidth="1"/>
    <col min="12559" max="12559" width="7.26953125" bestFit="1" customWidth="1"/>
    <col min="12560" max="12563" width="12.453125" customWidth="1"/>
    <col min="12564" max="12564" width="3.7265625" bestFit="1" customWidth="1"/>
    <col min="12565" max="12565" width="7.1796875" bestFit="1" customWidth="1"/>
    <col min="12807" max="12808" width="8.54296875" customWidth="1"/>
    <col min="12809" max="12809" width="9.1796875" customWidth="1"/>
    <col min="12810" max="12810" width="10.81640625" customWidth="1"/>
    <col min="12811" max="12811" width="11.54296875" customWidth="1"/>
    <col min="12812" max="12813" width="8.7265625" customWidth="1"/>
    <col min="12814" max="12814" width="10" customWidth="1"/>
    <col min="12815" max="12815" width="7.26953125" bestFit="1" customWidth="1"/>
    <col min="12816" max="12819" width="12.453125" customWidth="1"/>
    <col min="12820" max="12820" width="3.7265625" bestFit="1" customWidth="1"/>
    <col min="12821" max="12821" width="7.1796875" bestFit="1" customWidth="1"/>
    <col min="13063" max="13064" width="8.54296875" customWidth="1"/>
    <col min="13065" max="13065" width="9.1796875" customWidth="1"/>
    <col min="13066" max="13066" width="10.81640625" customWidth="1"/>
    <col min="13067" max="13067" width="11.54296875" customWidth="1"/>
    <col min="13068" max="13069" width="8.7265625" customWidth="1"/>
    <col min="13070" max="13070" width="10" customWidth="1"/>
    <col min="13071" max="13071" width="7.26953125" bestFit="1" customWidth="1"/>
    <col min="13072" max="13075" width="12.453125" customWidth="1"/>
    <col min="13076" max="13076" width="3.7265625" bestFit="1" customWidth="1"/>
    <col min="13077" max="13077" width="7.1796875" bestFit="1" customWidth="1"/>
    <col min="13319" max="13320" width="8.54296875" customWidth="1"/>
    <col min="13321" max="13321" width="9.1796875" customWidth="1"/>
    <col min="13322" max="13322" width="10.81640625" customWidth="1"/>
    <col min="13323" max="13323" width="11.54296875" customWidth="1"/>
    <col min="13324" max="13325" width="8.7265625" customWidth="1"/>
    <col min="13326" max="13326" width="10" customWidth="1"/>
    <col min="13327" max="13327" width="7.26953125" bestFit="1" customWidth="1"/>
    <col min="13328" max="13331" width="12.453125" customWidth="1"/>
    <col min="13332" max="13332" width="3.7265625" bestFit="1" customWidth="1"/>
    <col min="13333" max="13333" width="7.1796875" bestFit="1" customWidth="1"/>
    <col min="13575" max="13576" width="8.54296875" customWidth="1"/>
    <col min="13577" max="13577" width="9.1796875" customWidth="1"/>
    <col min="13578" max="13578" width="10.81640625" customWidth="1"/>
    <col min="13579" max="13579" width="11.54296875" customWidth="1"/>
    <col min="13580" max="13581" width="8.7265625" customWidth="1"/>
    <col min="13582" max="13582" width="10" customWidth="1"/>
    <col min="13583" max="13583" width="7.26953125" bestFit="1" customWidth="1"/>
    <col min="13584" max="13587" width="12.453125" customWidth="1"/>
    <col min="13588" max="13588" width="3.7265625" bestFit="1" customWidth="1"/>
    <col min="13589" max="13589" width="7.1796875" bestFit="1" customWidth="1"/>
    <col min="13831" max="13832" width="8.54296875" customWidth="1"/>
    <col min="13833" max="13833" width="9.1796875" customWidth="1"/>
    <col min="13834" max="13834" width="10.81640625" customWidth="1"/>
    <col min="13835" max="13835" width="11.54296875" customWidth="1"/>
    <col min="13836" max="13837" width="8.7265625" customWidth="1"/>
    <col min="13838" max="13838" width="10" customWidth="1"/>
    <col min="13839" max="13839" width="7.26953125" bestFit="1" customWidth="1"/>
    <col min="13840" max="13843" width="12.453125" customWidth="1"/>
    <col min="13844" max="13844" width="3.7265625" bestFit="1" customWidth="1"/>
    <col min="13845" max="13845" width="7.1796875" bestFit="1" customWidth="1"/>
    <col min="14087" max="14088" width="8.54296875" customWidth="1"/>
    <col min="14089" max="14089" width="9.1796875" customWidth="1"/>
    <col min="14090" max="14090" width="10.81640625" customWidth="1"/>
    <col min="14091" max="14091" width="11.54296875" customWidth="1"/>
    <col min="14092" max="14093" width="8.7265625" customWidth="1"/>
    <col min="14094" max="14094" width="10" customWidth="1"/>
    <col min="14095" max="14095" width="7.26953125" bestFit="1" customWidth="1"/>
    <col min="14096" max="14099" width="12.453125" customWidth="1"/>
    <col min="14100" max="14100" width="3.7265625" bestFit="1" customWidth="1"/>
    <col min="14101" max="14101" width="7.1796875" bestFit="1" customWidth="1"/>
    <col min="14343" max="14344" width="8.54296875" customWidth="1"/>
    <col min="14345" max="14345" width="9.1796875" customWidth="1"/>
    <col min="14346" max="14346" width="10.81640625" customWidth="1"/>
    <col min="14347" max="14347" width="11.54296875" customWidth="1"/>
    <col min="14348" max="14349" width="8.7265625" customWidth="1"/>
    <col min="14350" max="14350" width="10" customWidth="1"/>
    <col min="14351" max="14351" width="7.26953125" bestFit="1" customWidth="1"/>
    <col min="14352" max="14355" width="12.453125" customWidth="1"/>
    <col min="14356" max="14356" width="3.7265625" bestFit="1" customWidth="1"/>
    <col min="14357" max="14357" width="7.1796875" bestFit="1" customWidth="1"/>
    <col min="14599" max="14600" width="8.54296875" customWidth="1"/>
    <col min="14601" max="14601" width="9.1796875" customWidth="1"/>
    <col min="14602" max="14602" width="10.81640625" customWidth="1"/>
    <col min="14603" max="14603" width="11.54296875" customWidth="1"/>
    <col min="14604" max="14605" width="8.7265625" customWidth="1"/>
    <col min="14606" max="14606" width="10" customWidth="1"/>
    <col min="14607" max="14607" width="7.26953125" bestFit="1" customWidth="1"/>
    <col min="14608" max="14611" width="12.453125" customWidth="1"/>
    <col min="14612" max="14612" width="3.7265625" bestFit="1" customWidth="1"/>
    <col min="14613" max="14613" width="7.1796875" bestFit="1" customWidth="1"/>
    <col min="14855" max="14856" width="8.54296875" customWidth="1"/>
    <col min="14857" max="14857" width="9.1796875" customWidth="1"/>
    <col min="14858" max="14858" width="10.81640625" customWidth="1"/>
    <col min="14859" max="14859" width="11.54296875" customWidth="1"/>
    <col min="14860" max="14861" width="8.7265625" customWidth="1"/>
    <col min="14862" max="14862" width="10" customWidth="1"/>
    <col min="14863" max="14863" width="7.26953125" bestFit="1" customWidth="1"/>
    <col min="14864" max="14867" width="12.453125" customWidth="1"/>
    <col min="14868" max="14868" width="3.7265625" bestFit="1" customWidth="1"/>
    <col min="14869" max="14869" width="7.1796875" bestFit="1" customWidth="1"/>
    <col min="15111" max="15112" width="8.54296875" customWidth="1"/>
    <col min="15113" max="15113" width="9.1796875" customWidth="1"/>
    <col min="15114" max="15114" width="10.81640625" customWidth="1"/>
    <col min="15115" max="15115" width="11.54296875" customWidth="1"/>
    <col min="15116" max="15117" width="8.7265625" customWidth="1"/>
    <col min="15118" max="15118" width="10" customWidth="1"/>
    <col min="15119" max="15119" width="7.26953125" bestFit="1" customWidth="1"/>
    <col min="15120" max="15123" width="12.453125" customWidth="1"/>
    <col min="15124" max="15124" width="3.7265625" bestFit="1" customWidth="1"/>
    <col min="15125" max="15125" width="7.1796875" bestFit="1" customWidth="1"/>
    <col min="15367" max="15368" width="8.54296875" customWidth="1"/>
    <col min="15369" max="15369" width="9.1796875" customWidth="1"/>
    <col min="15370" max="15370" width="10.81640625" customWidth="1"/>
    <col min="15371" max="15371" width="11.54296875" customWidth="1"/>
    <col min="15372" max="15373" width="8.7265625" customWidth="1"/>
    <col min="15374" max="15374" width="10" customWidth="1"/>
    <col min="15375" max="15375" width="7.26953125" bestFit="1" customWidth="1"/>
    <col min="15376" max="15379" width="12.453125" customWidth="1"/>
    <col min="15380" max="15380" width="3.7265625" bestFit="1" customWidth="1"/>
    <col min="15381" max="15381" width="7.1796875" bestFit="1" customWidth="1"/>
    <col min="15623" max="15624" width="8.54296875" customWidth="1"/>
    <col min="15625" max="15625" width="9.1796875" customWidth="1"/>
    <col min="15626" max="15626" width="10.81640625" customWidth="1"/>
    <col min="15627" max="15627" width="11.54296875" customWidth="1"/>
    <col min="15628" max="15629" width="8.7265625" customWidth="1"/>
    <col min="15630" max="15630" width="10" customWidth="1"/>
    <col min="15631" max="15631" width="7.26953125" bestFit="1" customWidth="1"/>
    <col min="15632" max="15635" width="12.453125" customWidth="1"/>
    <col min="15636" max="15636" width="3.7265625" bestFit="1" customWidth="1"/>
    <col min="15637" max="15637" width="7.1796875" bestFit="1" customWidth="1"/>
    <col min="15879" max="15880" width="8.54296875" customWidth="1"/>
    <col min="15881" max="15881" width="9.1796875" customWidth="1"/>
    <col min="15882" max="15882" width="10.81640625" customWidth="1"/>
    <col min="15883" max="15883" width="11.54296875" customWidth="1"/>
    <col min="15884" max="15885" width="8.7265625" customWidth="1"/>
    <col min="15886" max="15886" width="10" customWidth="1"/>
    <col min="15887" max="15887" width="7.26953125" bestFit="1" customWidth="1"/>
    <col min="15888" max="15891" width="12.453125" customWidth="1"/>
    <col min="15892" max="15892" width="3.7265625" bestFit="1" customWidth="1"/>
    <col min="15893" max="15893" width="7.1796875" bestFit="1" customWidth="1"/>
    <col min="16135" max="16136" width="8.54296875" customWidth="1"/>
    <col min="16137" max="16137" width="9.1796875" customWidth="1"/>
    <col min="16138" max="16138" width="10.81640625" customWidth="1"/>
    <col min="16139" max="16139" width="11.54296875" customWidth="1"/>
    <col min="16140" max="16141" width="8.7265625" customWidth="1"/>
    <col min="16142" max="16142" width="10" customWidth="1"/>
    <col min="16143" max="16143" width="7.26953125" bestFit="1" customWidth="1"/>
    <col min="16144" max="16147" width="12.453125" customWidth="1"/>
    <col min="16148" max="16148" width="3.7265625" bestFit="1" customWidth="1"/>
    <col min="16149" max="16149" width="7.1796875" bestFit="1" customWidth="1"/>
  </cols>
  <sheetData>
    <row r="1" spans="1:13" ht="25" x14ac:dyDescent="0.25">
      <c r="A1" s="8" t="s">
        <v>162</v>
      </c>
      <c r="B1" s="8" t="s">
        <v>163</v>
      </c>
      <c r="C1" t="s">
        <v>141</v>
      </c>
      <c r="D1" t="s">
        <v>142</v>
      </c>
      <c r="E1" t="s">
        <v>143</v>
      </c>
    </row>
    <row r="2" spans="1:13" x14ac:dyDescent="0.25">
      <c r="A2" s="9"/>
      <c r="B2" t="s">
        <v>173</v>
      </c>
    </row>
    <row r="3" spans="1:13" x14ac:dyDescent="0.25">
      <c r="A3" s="99">
        <v>0.19</v>
      </c>
      <c r="B3" s="99">
        <v>0.19</v>
      </c>
      <c r="G3" t="str">
        <f>+G9</f>
        <v>Umsatzsteuer Regelsatz</v>
      </c>
    </row>
    <row r="4" spans="1:13" x14ac:dyDescent="0.25">
      <c r="A4" s="99">
        <v>7.0000000000000007E-2</v>
      </c>
      <c r="B4" s="99">
        <v>7.0000000000000007E-2</v>
      </c>
      <c r="G4" t="str">
        <f t="shared" ref="G4:G6" si="0">+G10</f>
        <v>Umsatzsteuer ermäßigt</v>
      </c>
    </row>
    <row r="5" spans="1:13" x14ac:dyDescent="0.25">
      <c r="A5" s="96">
        <f>+A3</f>
        <v>0.19</v>
      </c>
      <c r="B5" s="96">
        <f>+B3</f>
        <v>0.19</v>
      </c>
      <c r="G5" t="str">
        <f t="shared" si="0"/>
        <v>Vorsteuer</v>
      </c>
    </row>
    <row r="6" spans="1:13" x14ac:dyDescent="0.25">
      <c r="A6" s="96">
        <f>+A4</f>
        <v>7.0000000000000007E-2</v>
      </c>
      <c r="B6" s="96">
        <f>+B4</f>
        <v>7.0000000000000007E-2</v>
      </c>
      <c r="G6" t="str">
        <f t="shared" si="0"/>
        <v>Vorsteuer ermäßigt</v>
      </c>
    </row>
    <row r="7" spans="1:13" x14ac:dyDescent="0.25">
      <c r="A7" s="9"/>
      <c r="B7" s="9"/>
    </row>
    <row r="8" spans="1:13" ht="13" x14ac:dyDescent="0.25">
      <c r="A8" s="80"/>
      <c r="B8" s="80" t="s">
        <v>174</v>
      </c>
      <c r="C8" s="80"/>
      <c r="D8" s="80"/>
      <c r="E8" s="80"/>
      <c r="G8" s="80"/>
      <c r="H8" s="80"/>
      <c r="I8" s="80"/>
      <c r="J8" s="80"/>
    </row>
    <row r="9" spans="1:13" x14ac:dyDescent="0.25">
      <c r="A9" s="52">
        <f>IF('Notwendige Angaben'!$A17="x",A3,0)</f>
        <v>0</v>
      </c>
      <c r="B9" s="52">
        <f>IF('Notwendige Angaben'!$A17="x",B3,0)</f>
        <v>0</v>
      </c>
      <c r="C9" s="78">
        <f>IF('Notwendige Angaben'!C17="x",19%,0)</f>
        <v>0</v>
      </c>
      <c r="D9" s="78">
        <f>IF('Notwendige Angaben'!D17="x",19%,0)</f>
        <v>0</v>
      </c>
      <c r="E9" s="78">
        <f>IF('Notwendige Angaben'!E17="x",19%,0)</f>
        <v>0</v>
      </c>
      <c r="G9" t="s">
        <v>56</v>
      </c>
    </row>
    <row r="10" spans="1:13" x14ac:dyDescent="0.25">
      <c r="A10" s="52">
        <f>IF(USteins=0,0,A4)</f>
        <v>0</v>
      </c>
      <c r="B10" s="52">
        <f>IF(USt=0,0,B4)</f>
        <v>0</v>
      </c>
      <c r="C10" s="78">
        <f>IF(USt=0,0,7%)</f>
        <v>0</v>
      </c>
      <c r="D10" s="78">
        <f>IF(USt=0,0,7%)</f>
        <v>0</v>
      </c>
      <c r="E10" s="78">
        <f>IF(USt=0,0,7%)</f>
        <v>0</v>
      </c>
      <c r="G10" t="s">
        <v>57</v>
      </c>
    </row>
    <row r="11" spans="1:13" x14ac:dyDescent="0.25">
      <c r="A11" s="52">
        <f>IF('Notwendige Angaben'!$A17="x",USteins,0)</f>
        <v>0</v>
      </c>
      <c r="B11" s="52">
        <f>IF('Notwendige Angaben'!$A17="x",USt,0)</f>
        <v>0</v>
      </c>
      <c r="C11" s="78">
        <f>IF('Notwendige Angaben'!C17="x",USt,0)</f>
        <v>0</v>
      </c>
      <c r="D11" s="78">
        <f>IF('Notwendige Angaben'!D17="x",USt,0)</f>
        <v>0</v>
      </c>
      <c r="E11" s="78">
        <f>IF('Notwendige Angaben'!E17="x",USt,0)</f>
        <v>0</v>
      </c>
      <c r="G11" t="s">
        <v>34</v>
      </c>
    </row>
    <row r="12" spans="1:13" x14ac:dyDescent="0.25">
      <c r="A12" s="52">
        <f>IF('Notwendige Angaben'!$A17="x",UStermeins,0)</f>
        <v>0</v>
      </c>
      <c r="B12" s="52">
        <f>IF('Notwendige Angaben'!$A17="x",USterm,0)</f>
        <v>0</v>
      </c>
      <c r="C12" s="78">
        <f>IF('Notwendige Angaben'!C17="x",USterm,0)</f>
        <v>0</v>
      </c>
      <c r="D12" s="78">
        <f>IF('Notwendige Angaben'!D17="x",USterm,0)</f>
        <v>0</v>
      </c>
      <c r="E12" s="78">
        <f>IF('Notwendige Angaben'!E17="x",USterm,0)</f>
        <v>0</v>
      </c>
      <c r="G12" t="s">
        <v>58</v>
      </c>
    </row>
    <row r="13" spans="1:13" x14ac:dyDescent="0.25">
      <c r="A13" s="71">
        <f>IF(L16=0,VSteins,G15)</f>
        <v>0</v>
      </c>
      <c r="B13" s="71">
        <f>IF(L16=0,VSt,I15)</f>
        <v>0</v>
      </c>
      <c r="C13" s="78"/>
      <c r="D13" s="78"/>
      <c r="E13" s="78"/>
      <c r="G13" t="s">
        <v>170</v>
      </c>
    </row>
    <row r="14" spans="1:13" ht="13" x14ac:dyDescent="0.3">
      <c r="A14" s="52"/>
      <c r="B14" s="52"/>
      <c r="C14" s="78"/>
      <c r="D14" s="78"/>
      <c r="E14" s="78"/>
      <c r="G14" s="84" t="s">
        <v>160</v>
      </c>
    </row>
    <row r="15" spans="1:13" x14ac:dyDescent="0.25">
      <c r="A15" s="97"/>
      <c r="B15" s="97"/>
      <c r="C15" s="52"/>
      <c r="D15" s="52"/>
      <c r="E15" s="52"/>
      <c r="G15" s="262" t="e">
        <f>ROUND(($L15*H15+$L16*H16)/$L17,4)</f>
        <v>#DIV/0!</v>
      </c>
      <c r="H15" s="75">
        <f>+VSteins</f>
        <v>0</v>
      </c>
      <c r="I15" s="262" t="e">
        <f>ROUND(($L15*J15+$L16*J16)/$L17,4)</f>
        <v>#DIV/0!</v>
      </c>
      <c r="J15" s="75">
        <f>+USt</f>
        <v>0</v>
      </c>
      <c r="K15" s="75">
        <f>IF(L$17=0,0,+L15/L$17)</f>
        <v>0</v>
      </c>
      <c r="L15" s="5">
        <f>+Rentabilitätsplan!P3</f>
        <v>0</v>
      </c>
      <c r="M15" t="s">
        <v>139</v>
      </c>
    </row>
    <row r="16" spans="1:13" x14ac:dyDescent="0.25">
      <c r="A16" s="97"/>
      <c r="B16" s="97"/>
      <c r="C16" s="52"/>
      <c r="D16" s="52"/>
      <c r="E16" s="52"/>
      <c r="G16" s="262"/>
      <c r="H16" s="75">
        <f>+VStermeins</f>
        <v>0</v>
      </c>
      <c r="I16" s="262"/>
      <c r="J16" s="75">
        <f>+USterm</f>
        <v>0</v>
      </c>
      <c r="K16" s="75">
        <f>IF(L$17=0,0,+L16/L$17)</f>
        <v>0</v>
      </c>
      <c r="L16" s="5">
        <f>+Rentabilitätsplan!P4</f>
        <v>0</v>
      </c>
      <c r="M16" t="s">
        <v>140</v>
      </c>
    </row>
    <row r="17" spans="1:18" ht="25.5" thickBot="1" x14ac:dyDescent="0.3">
      <c r="A17" s="97"/>
      <c r="B17" s="97"/>
      <c r="C17" s="52"/>
      <c r="D17" s="52"/>
      <c r="E17" s="52"/>
      <c r="G17" s="98"/>
      <c r="H17" s="80"/>
      <c r="J17" s="81"/>
      <c r="K17" s="82">
        <v>1</v>
      </c>
      <c r="L17" s="83">
        <f>SUM(L15:L16)</f>
        <v>0</v>
      </c>
      <c r="M17" s="67" t="s">
        <v>161</v>
      </c>
    </row>
    <row r="18" spans="1:18" ht="13" thickTop="1" x14ac:dyDescent="0.25">
      <c r="A18" s="71"/>
      <c r="B18" s="71"/>
      <c r="C18" s="79">
        <f>+K17</f>
        <v>1</v>
      </c>
      <c r="D18" s="79">
        <f>+L17</f>
        <v>0</v>
      </c>
      <c r="E18" s="79" t="e">
        <f>+#REF!</f>
        <v>#REF!</v>
      </c>
    </row>
    <row r="19" spans="1:18" ht="13" x14ac:dyDescent="0.3">
      <c r="A19" s="100">
        <v>800</v>
      </c>
      <c r="C19" s="76"/>
      <c r="D19" s="76"/>
      <c r="E19" s="76"/>
      <c r="G19" t="s">
        <v>94</v>
      </c>
    </row>
    <row r="20" spans="1:18" ht="13" x14ac:dyDescent="0.3">
      <c r="A20" s="34"/>
      <c r="B20" s="34"/>
      <c r="C20" s="34"/>
      <c r="D20" s="34"/>
      <c r="E20" s="34"/>
    </row>
    <row r="21" spans="1:18" x14ac:dyDescent="0.25">
      <c r="A21" s="64" t="s">
        <v>228</v>
      </c>
      <c r="C21" s="37"/>
      <c r="D21" s="37"/>
      <c r="E21" s="37"/>
      <c r="F21" s="94"/>
      <c r="G21" s="94"/>
      <c r="H21" s="94"/>
      <c r="I21" s="5"/>
      <c r="J21" s="5"/>
      <c r="K21" s="46"/>
      <c r="L21" s="95"/>
      <c r="M21" s="72"/>
      <c r="R21" s="72"/>
    </row>
    <row r="22" spans="1:18" x14ac:dyDescent="0.25">
      <c r="A22" s="93">
        <v>46300</v>
      </c>
      <c r="B22" s="37"/>
      <c r="C22" s="37"/>
      <c r="D22" s="37"/>
      <c r="E22" s="37"/>
      <c r="F22" s="65"/>
      <c r="I22" s="5"/>
      <c r="K22" s="46"/>
      <c r="M22" s="72"/>
    </row>
    <row r="23" spans="1:18" x14ac:dyDescent="0.25">
      <c r="C23" s="37"/>
      <c r="D23" s="37"/>
      <c r="E23" s="37"/>
      <c r="F23" s="65"/>
      <c r="I23" s="5"/>
      <c r="K23" s="73"/>
      <c r="M23" s="72"/>
    </row>
    <row r="24" spans="1:18" x14ac:dyDescent="0.25">
      <c r="C24" s="37"/>
      <c r="D24" s="37"/>
      <c r="E24" s="37"/>
      <c r="F24" s="70"/>
      <c r="G24" s="70"/>
      <c r="H24" s="70"/>
      <c r="N24" s="74"/>
    </row>
    <row r="25" spans="1:18" x14ac:dyDescent="0.25">
      <c r="A25" s="37"/>
      <c r="B25" s="37"/>
      <c r="C25" s="37"/>
      <c r="D25" s="37"/>
      <c r="E25" s="37"/>
      <c r="F25" s="70"/>
      <c r="G25" s="70"/>
      <c r="H25" s="70"/>
    </row>
    <row r="26" spans="1:18" x14ac:dyDescent="0.25">
      <c r="A26" s="11"/>
      <c r="B26" s="11"/>
      <c r="C26" s="11"/>
      <c r="D26" s="11"/>
      <c r="E26" s="11"/>
      <c r="F26" s="70"/>
      <c r="G26" s="70"/>
      <c r="H26" s="70"/>
    </row>
    <row r="27" spans="1:18" x14ac:dyDescent="0.25">
      <c r="A27" s="11"/>
      <c r="B27" s="11"/>
      <c r="C27" s="11"/>
      <c r="D27" s="11"/>
      <c r="E27" s="11"/>
    </row>
    <row r="28" spans="1:18" x14ac:dyDescent="0.25">
      <c r="A28" s="11"/>
      <c r="B28" s="11"/>
      <c r="C28" s="11"/>
      <c r="D28" s="11"/>
      <c r="E28" s="11"/>
    </row>
    <row r="29" spans="1:18" x14ac:dyDescent="0.25">
      <c r="A29" s="11"/>
      <c r="B29" s="11"/>
      <c r="C29" s="11"/>
      <c r="D29" s="11"/>
      <c r="E29" s="11"/>
    </row>
    <row r="30" spans="1:18" x14ac:dyDescent="0.25">
      <c r="A30" s="11"/>
      <c r="B30" s="11"/>
      <c r="C30" s="11"/>
      <c r="D30" s="11"/>
      <c r="E30" s="11"/>
    </row>
  </sheetData>
  <mergeCells count="2">
    <mergeCell ref="G15:G16"/>
    <mergeCell ref="I15:I16"/>
  </mergeCells>
  <pageMargins left="0.70866141732283472" right="0.70866141732283472" top="0.78740157480314965" bottom="0.78740157480314965" header="0.31496062992125984" footer="0.31496062992125984"/>
  <pageSetup paperSize="9" orientation="landscape" r:id="rId1"/>
  <headerFooter>
    <oddHeader>&amp;C&amp;"Arial,Fett"&amp;12Industrie- und Handelskammer zu Köln&amp;"Arial,Standard"&amp;10
Tools für die Gründungsplanung
&amp;A</oddHeader>
    <oddFooter>&amp;L&amp;Z&amp;F\&amp;A\&amp;D\&amp;T&amp;RRelease 3.3</oddFooter>
  </headerFooter>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26</vt:i4>
      </vt:variant>
    </vt:vector>
  </HeadingPairs>
  <TitlesOfParts>
    <vt:vector size="37" baseType="lpstr">
      <vt:lpstr>Notwendige Angaben</vt:lpstr>
      <vt:lpstr>Privater Finanzbedarf</vt:lpstr>
      <vt:lpstr>Investitionsplan</vt:lpstr>
      <vt:lpstr>Umsatzplan</vt:lpstr>
      <vt:lpstr>Rentabilitätsplan</vt:lpstr>
      <vt:lpstr>Liquiditätsplan</vt:lpstr>
      <vt:lpstr>Finanzierungsplan</vt:lpstr>
      <vt:lpstr>Übersicht Rentabilitätsplan</vt:lpstr>
      <vt:lpstr>Ratendarlehen</vt:lpstr>
      <vt:lpstr>Eigene Nebenrechnungen</vt:lpstr>
      <vt:lpstr>Parameter</vt:lpstr>
      <vt:lpstr>afadrei</vt:lpstr>
      <vt:lpstr>afaeins</vt:lpstr>
      <vt:lpstr>afavier</vt:lpstr>
      <vt:lpstr>afazwei</vt:lpstr>
      <vt:lpstr>Umsatzplan!Druckbereich</vt:lpstr>
      <vt:lpstr>'Eigene Nebenrechnungen'!Drucktitel</vt:lpstr>
      <vt:lpstr>Liquiditätsplan!Drucktitel</vt:lpstr>
      <vt:lpstr>Rentabilitätsplan!Drucktitel</vt:lpstr>
      <vt:lpstr>Umsatzplan!Drucktitel</vt:lpstr>
      <vt:lpstr>gj</vt:lpstr>
      <vt:lpstr>gwg</vt:lpstr>
      <vt:lpstr>gwgeins</vt:lpstr>
      <vt:lpstr>kapges</vt:lpstr>
      <vt:lpstr>Monat</vt:lpstr>
      <vt:lpstr>rechnung</vt:lpstr>
      <vt:lpstr>USt</vt:lpstr>
      <vt:lpstr>USt1neu</vt:lpstr>
      <vt:lpstr>USteins</vt:lpstr>
      <vt:lpstr>USterm</vt:lpstr>
      <vt:lpstr>UStermeins</vt:lpstr>
      <vt:lpstr>VSt</vt:lpstr>
      <vt:lpstr>VSteins</vt:lpstr>
      <vt:lpstr>VSterm</vt:lpstr>
      <vt:lpstr>VStermeins</vt:lpstr>
      <vt:lpstr>VStWE</vt:lpstr>
      <vt:lpstr>VStWEeins</vt:lpstr>
    </vt:vector>
  </TitlesOfParts>
  <Company>IHK Koeln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IHK Köln Gründungstool</dc:title>
  <dc:creator>Angelika Nolting</dc:creator>
  <cp:lastModifiedBy>Galle, Colin</cp:lastModifiedBy>
  <cp:lastPrinted>2024-11-26T12:39:09Z</cp:lastPrinted>
  <dcterms:created xsi:type="dcterms:W3CDTF">2015-05-27T09:34:23Z</dcterms:created>
  <dcterms:modified xsi:type="dcterms:W3CDTF">2026-10-05T06:26:31Z</dcterms:modified>
</cp:coreProperties>
</file>