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Beitrag\IHK24\Downloads\"/>
    </mc:Choice>
  </mc:AlternateContent>
  <bookViews>
    <workbookView xWindow="480" yWindow="75" windowWidth="22110" windowHeight="9525"/>
  </bookViews>
  <sheets>
    <sheet name="Beitragsrechner" sheetId="2" r:id="rId1"/>
    <sheet name="Hilfstabelle" sheetId="1" state="hidden" r:id="rId2"/>
  </sheets>
  <definedNames>
    <definedName name="_xlnm.Print_Area" localSheetId="0">Beitragsrechner!$A$1:$E$27</definedName>
  </definedNames>
  <calcPr calcId="162913"/>
</workbook>
</file>

<file path=xl/calcChain.xml><?xml version="1.0" encoding="utf-8"?>
<calcChain xmlns="http://schemas.openxmlformats.org/spreadsheetml/2006/main">
  <c r="E28" i="1" l="1"/>
  <c r="E27" i="1" l="1"/>
  <c r="E12" i="1"/>
  <c r="E13" i="1"/>
  <c r="E29" i="1"/>
  <c r="E17" i="1" l="1"/>
  <c r="E22" i="1" s="1"/>
  <c r="E18" i="1" l="1"/>
  <c r="E23" i="1" s="1"/>
  <c r="E19" i="1" l="1"/>
  <c r="E8" i="1"/>
  <c r="E7" i="1"/>
  <c r="E3" i="1"/>
  <c r="E2" i="1"/>
  <c r="E15" i="2" l="1"/>
  <c r="E17" i="2"/>
  <c r="E14" i="1"/>
  <c r="E4" i="1"/>
  <c r="E9" i="1"/>
  <c r="E24" i="1" l="1"/>
  <c r="E19" i="2" s="1"/>
</calcChain>
</file>

<file path=xl/sharedStrings.xml><?xml version="1.0" encoding="utf-8"?>
<sst xmlns="http://schemas.openxmlformats.org/spreadsheetml/2006/main" count="61" uniqueCount="24">
  <si>
    <t>HRB</t>
  </si>
  <si>
    <t>KGT</t>
  </si>
  <si>
    <t>HRA</t>
  </si>
  <si>
    <t>Spalte1</t>
  </si>
  <si>
    <t>Umlagebetrag</t>
  </si>
  <si>
    <t>Freibetrag (KGT und HRA)</t>
  </si>
  <si>
    <t>Grundbetrag KGT: bis</t>
  </si>
  <si>
    <t>Grundbetrag KGT: über</t>
  </si>
  <si>
    <t>Grundbetrag HRA und HRB: bis</t>
  </si>
  <si>
    <t>Grundbetrag HRA und HRB: über</t>
  </si>
  <si>
    <t>Grundbeitrag:</t>
  </si>
  <si>
    <t>Umlage:</t>
  </si>
  <si>
    <t>Gesamtbeitrag:</t>
  </si>
  <si>
    <t>Beitragsberechnung KGT</t>
  </si>
  <si>
    <t>Beitragsberechnung HRA</t>
  </si>
  <si>
    <t>Beitragsberechnung HRB</t>
  </si>
  <si>
    <t>Beitragsberechnung</t>
  </si>
  <si>
    <t>Verein</t>
  </si>
  <si>
    <t>Beitragsberechnung Verein</t>
  </si>
  <si>
    <t>Grundbetrag Verein: bis</t>
  </si>
  <si>
    <t>Grundbetrag Verein: über</t>
  </si>
  <si>
    <t>Genossenschaft</t>
  </si>
  <si>
    <t>Beitragsberechnung Genossenschaft</t>
  </si>
  <si>
    <t>Grundbetrag Genossenschaft: bis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</si>
</sst>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#,##0\ &quot;€&quot;;[Red]\-#,##0\ &quot;€&quot;"/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#,##0.00\ &quot;€&quot;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gradientFill type="path" left="0.5" right="0.5" top="0.5" bottom="0.5">
        <stop position="0">
          <color theme="0"/>
        </stop>
        <stop position="1">
          <color rgb="FF92D050"/>
        </stop>
      </gradient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3" fillId="0" borderId="0" xfId="0" applyFont="1" applyProtection="1">
      <protection hidden="1"/>
    </xf>
    <xf numFmtId="0" fontId="3" fillId="0" borderId="0" xfId="0" applyFont="1" applyAlignment="1" applyProtection="1">
      <alignment vertical="center"/>
      <protection hidden="1"/>
    </xf>
    <xf numFmtId="2" fontId="3" fillId="0" borderId="0" xfId="0" applyNumberFormat="1" applyFont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164" fontId="3" fillId="0" borderId="0" xfId="0" applyNumberFormat="1" applyFont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/>
      <protection hidden="1"/>
    </xf>
    <xf numFmtId="10" fontId="3" fillId="0" borderId="0" xfId="0" applyNumberFormat="1" applyFont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 wrapText="1"/>
      <protection hidden="1"/>
    </xf>
    <xf numFmtId="6" fontId="3" fillId="0" borderId="0" xfId="0" applyNumberFormat="1" applyFont="1" applyAlignment="1" applyProtection="1">
      <alignment horizontal="center"/>
      <protection hidden="1"/>
    </xf>
    <xf numFmtId="8" fontId="3" fillId="0" borderId="0" xfId="0" applyNumberFormat="1" applyFont="1" applyProtection="1">
      <protection hidden="1"/>
    </xf>
    <xf numFmtId="6" fontId="3" fillId="0" borderId="0" xfId="0" applyNumberFormat="1" applyFont="1" applyProtection="1">
      <protection hidden="1"/>
    </xf>
    <xf numFmtId="0" fontId="3" fillId="0" borderId="0" xfId="0" applyFont="1" applyAlignment="1" applyProtection="1">
      <alignment horizontal="right" vertical="center"/>
      <protection hidden="1"/>
    </xf>
    <xf numFmtId="8" fontId="3" fillId="0" borderId="0" xfId="0" applyNumberFormat="1" applyFont="1" applyAlignment="1" applyProtection="1">
      <alignment horizontal="left" vertical="center"/>
      <protection hidden="1"/>
    </xf>
    <xf numFmtId="44" fontId="3" fillId="0" borderId="0" xfId="0" applyNumberFormat="1" applyFont="1" applyProtection="1">
      <protection hidden="1"/>
    </xf>
    <xf numFmtId="8" fontId="3" fillId="0" borderId="0" xfId="0" applyNumberFormat="1" applyFont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 vertical="center" wrapText="1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0" fillId="0" borderId="0" xfId="0" applyProtection="1">
      <protection hidden="1"/>
    </xf>
    <xf numFmtId="0" fontId="1" fillId="0" borderId="0" xfId="0" applyFont="1" applyAlignment="1" applyProtection="1">
      <alignment horizontal="right"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center"/>
      <protection hidden="1"/>
    </xf>
    <xf numFmtId="0" fontId="5" fillId="0" borderId="0" xfId="0" applyFont="1" applyAlignment="1" applyProtection="1">
      <alignment horizontal="center"/>
      <protection hidden="1"/>
    </xf>
    <xf numFmtId="0" fontId="6" fillId="0" borderId="0" xfId="0" applyFont="1" applyAlignment="1" applyProtection="1">
      <alignment horizontal="right" vertical="center"/>
      <protection hidden="1"/>
    </xf>
    <xf numFmtId="2" fontId="4" fillId="3" borderId="0" xfId="0" applyNumberFormat="1" applyFont="1" applyFill="1" applyBorder="1" applyAlignment="1" applyProtection="1">
      <alignment horizontal="center" vertical="center"/>
      <protection hidden="1"/>
    </xf>
    <xf numFmtId="2" fontId="4" fillId="3" borderId="11" xfId="0" applyNumberFormat="1" applyFont="1" applyFill="1" applyBorder="1" applyAlignment="1" applyProtection="1">
      <alignment horizontal="center" vertical="center"/>
      <protection hidden="1"/>
    </xf>
    <xf numFmtId="164" fontId="4" fillId="3" borderId="4" xfId="0" applyNumberFormat="1" applyFont="1" applyFill="1" applyBorder="1" applyAlignment="1" applyProtection="1">
      <alignment horizontal="center" vertical="center"/>
      <protection hidden="1"/>
    </xf>
    <xf numFmtId="164" fontId="4" fillId="3" borderId="6" xfId="0" applyNumberFormat="1" applyFont="1" applyFill="1" applyBorder="1" applyAlignment="1" applyProtection="1">
      <alignment horizontal="center" vertical="center"/>
      <protection hidden="1"/>
    </xf>
    <xf numFmtId="164" fontId="1" fillId="4" borderId="9" xfId="0" applyNumberFormat="1" applyFont="1" applyFill="1" applyBorder="1" applyAlignment="1" applyProtection="1">
      <alignment horizontal="center" vertical="center"/>
      <protection locked="0"/>
    </xf>
    <xf numFmtId="164" fontId="1" fillId="4" borderId="4" xfId="0" applyNumberFormat="1" applyFont="1" applyFill="1" applyBorder="1" applyAlignment="1" applyProtection="1">
      <alignment horizontal="center" vertical="center"/>
      <protection locked="0"/>
    </xf>
    <xf numFmtId="164" fontId="1" fillId="4" borderId="6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hidden="1"/>
    </xf>
    <xf numFmtId="0" fontId="0" fillId="2" borderId="10" xfId="0" applyFill="1" applyBorder="1" applyAlignment="1" applyProtection="1">
      <alignment horizontal="center" vertical="center" wrapText="1"/>
      <protection hidden="1"/>
    </xf>
    <xf numFmtId="0" fontId="0" fillId="2" borderId="3" xfId="0" applyFill="1" applyBorder="1" applyAlignment="1" applyProtection="1">
      <alignment horizontal="center" vertical="center" wrapText="1"/>
      <protection hidden="1"/>
    </xf>
    <xf numFmtId="0" fontId="0" fillId="2" borderId="0" xfId="0" applyFill="1" applyBorder="1" applyAlignment="1" applyProtection="1">
      <alignment horizontal="center" vertical="center" wrapText="1"/>
      <protection hidden="1"/>
    </xf>
    <xf numFmtId="0" fontId="0" fillId="2" borderId="7" xfId="0" applyFill="1" applyBorder="1" applyAlignment="1" applyProtection="1">
      <alignment horizontal="center" vertical="center" wrapText="1"/>
      <protection hidden="1"/>
    </xf>
    <xf numFmtId="0" fontId="0" fillId="2" borderId="12" xfId="0" applyFill="1" applyBorder="1" applyAlignment="1" applyProtection="1">
      <alignment horizontal="center" vertical="center" wrapText="1"/>
      <protection hidden="1"/>
    </xf>
    <xf numFmtId="0" fontId="1" fillId="2" borderId="3" xfId="0" applyFont="1" applyFill="1" applyBorder="1" applyAlignment="1" applyProtection="1">
      <alignment horizontal="center" vertical="center" wrapText="1"/>
      <protection hidden="1"/>
    </xf>
    <xf numFmtId="0" fontId="1" fillId="2" borderId="0" xfId="0" applyFont="1" applyFill="1" applyBorder="1" applyAlignment="1" applyProtection="1">
      <alignment horizontal="center" vertical="center" wrapText="1"/>
      <protection hidden="1"/>
    </xf>
    <xf numFmtId="0" fontId="1" fillId="2" borderId="5" xfId="0" applyFont="1" applyFill="1" applyBorder="1" applyAlignment="1" applyProtection="1">
      <alignment horizontal="center" vertical="center" wrapText="1"/>
      <protection hidden="1"/>
    </xf>
    <xf numFmtId="0" fontId="1" fillId="2" borderId="11" xfId="0" applyFont="1" applyFill="1" applyBorder="1" applyAlignment="1" applyProtection="1">
      <alignment horizontal="center" vertical="center" wrapText="1"/>
      <protection hidden="1"/>
    </xf>
    <xf numFmtId="0" fontId="1" fillId="4" borderId="2" xfId="0" applyFont="1" applyFill="1" applyBorder="1" applyAlignment="1" applyProtection="1">
      <alignment horizontal="center" vertical="center"/>
      <protection locked="0"/>
    </xf>
    <xf numFmtId="0" fontId="2" fillId="4" borderId="4" xfId="0" applyFont="1" applyFill="1" applyBorder="1" applyAlignment="1" applyProtection="1">
      <alignment horizontal="center" vertical="center"/>
      <protection locked="0"/>
    </xf>
    <xf numFmtId="0" fontId="2" fillId="4" borderId="8" xfId="0" applyFont="1" applyFill="1" applyBorder="1" applyAlignment="1" applyProtection="1">
      <alignment horizontal="center" vertical="center"/>
      <protection locked="0"/>
    </xf>
    <xf numFmtId="0" fontId="4" fillId="3" borderId="10" xfId="0" applyFont="1" applyFill="1" applyBorder="1" applyAlignment="1" applyProtection="1">
      <alignment horizontal="center" vertical="center"/>
      <protection hidden="1"/>
    </xf>
    <xf numFmtId="0" fontId="4" fillId="3" borderId="2" xfId="0" applyFont="1" applyFill="1" applyBorder="1" applyAlignment="1" applyProtection="1">
      <alignment horizontal="center" vertical="center"/>
      <protection hidden="1"/>
    </xf>
    <xf numFmtId="0" fontId="4" fillId="3" borderId="12" xfId="0" applyFont="1" applyFill="1" applyBorder="1" applyAlignment="1" applyProtection="1">
      <alignment horizontal="center" vertical="center"/>
      <protection hidden="1"/>
    </xf>
    <xf numFmtId="0" fontId="4" fillId="3" borderId="8" xfId="0" applyFont="1" applyFill="1" applyBorder="1" applyAlignment="1" applyProtection="1">
      <alignment horizontal="center" vertical="center"/>
      <protection hidden="1"/>
    </xf>
    <xf numFmtId="0" fontId="3" fillId="3" borderId="13" xfId="0" applyFont="1" applyFill="1" applyBorder="1" applyAlignment="1" applyProtection="1">
      <alignment horizontal="center" vertical="center"/>
      <protection hidden="1"/>
    </xf>
    <xf numFmtId="0" fontId="3" fillId="3" borderId="12" xfId="0" applyFont="1" applyFill="1" applyBorder="1" applyAlignment="1" applyProtection="1">
      <alignment horizontal="center" vertical="center"/>
      <protection hidden="1"/>
    </xf>
    <xf numFmtId="164" fontId="3" fillId="3" borderId="9" xfId="0" applyNumberFormat="1" applyFont="1" applyFill="1" applyBorder="1" applyAlignment="1" applyProtection="1">
      <alignment horizontal="center" vertical="center"/>
      <protection hidden="1"/>
    </xf>
    <xf numFmtId="164" fontId="3" fillId="3" borderId="8" xfId="0" applyNumberFormat="1" applyFont="1" applyFill="1" applyBorder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</cellXfs>
  <cellStyles count="1">
    <cellStyle name="Standard" xfId="0" builtinId="0"/>
  </cellStyles>
  <dxfs count="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bottom" textRotation="0" wrapText="0" indent="0" justifyLastLine="0" shrinkToFit="0" readingOrder="0"/>
      <protection locked="1" hidden="1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5</xdr:col>
      <xdr:colOff>2025</xdr:colOff>
      <xdr:row>12</xdr:row>
      <xdr:rowOff>0</xdr:rowOff>
    </xdr:to>
    <xdr:sp macro="" textlink="">
      <xdr:nvSpPr>
        <xdr:cNvPr id="2" name="Textfeld 1"/>
        <xdr:cNvSpPr txBox="1"/>
      </xdr:nvSpPr>
      <xdr:spPr>
        <a:xfrm>
          <a:off x="9525" y="0"/>
          <a:ext cx="6227045" cy="2701636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DE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Bei der IHK-Beitragsberechnung wird grundsätzlich nach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DE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der Unternehmens-/Rechtsform unterschieden.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de-DE" sz="16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DE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- KGT </a:t>
          </a:r>
          <a:r>
            <a:rPr kumimoji="0" lang="de-DE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(Kleingewerbetreibender): Nicht im Handelsregister eingetragene Unternehmen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DE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                                             </a:t>
          </a:r>
          <a:r>
            <a:rPr kumimoji="0" lang="de-DE" sz="9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(z. B. Einzelunternehmen, GbR)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de-DE" sz="5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DE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- HRA </a:t>
          </a:r>
          <a:r>
            <a:rPr kumimoji="0" lang="de-DE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(Handelsregister A):	      Im Handelsregister eingetragene Einzelunternehmen und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DE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                                             Personengesellschaften </a:t>
          </a:r>
          <a:r>
            <a:rPr kumimoji="0" lang="de-DE" sz="9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(z. B.  e.K., </a:t>
          </a:r>
          <a:r>
            <a:rPr lang="de-DE" sz="900" b="0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GmbH &amp; Co. KG, KG, </a:t>
          </a:r>
          <a:r>
            <a:rPr kumimoji="0" lang="de-DE" sz="9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OHG, etc.)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de-DE" sz="5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DE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- HRB</a:t>
          </a:r>
          <a:r>
            <a:rPr kumimoji="0" lang="de-DE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(Handelsregister B):	      Im Handelsregister eingetragene Kapitalgesellschaften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DE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                                             </a:t>
          </a:r>
          <a:r>
            <a:rPr kumimoji="0" lang="de-DE" sz="9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(z. B. </a:t>
          </a:r>
          <a:r>
            <a:rPr lang="de-DE" sz="900" b="0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AG, </a:t>
          </a:r>
          <a:r>
            <a:rPr kumimoji="0" lang="de-DE" sz="9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GmbH, Ltd., UG etc.)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de-DE" sz="5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DE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- Genossenschaft	      </a:t>
          </a:r>
          <a:r>
            <a:rPr kumimoji="0" lang="de-DE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Im Genossenschaftsregister eingetragene Genossenschaften</a:t>
          </a:r>
          <a:endParaRPr kumimoji="0" lang="de-DE" sz="1100" b="0" i="0" u="none" strike="noStrike" kern="0" cap="none" spc="0" normalizeH="0" baseline="0" noProof="0">
            <a:ln>
              <a:noFill/>
            </a:ln>
            <a:solidFill>
              <a:schemeClr val="dk1"/>
            </a:solidFill>
            <a:effectLst/>
            <a:uLnTx/>
            <a:uFillTx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050" b="0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                                          </a:t>
          </a:r>
          <a:endParaRPr kumimoji="0" lang="de-DE" sz="5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DE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- Verein</a:t>
          </a:r>
          <a:r>
            <a:rPr kumimoji="0" lang="de-DE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		      Im Vereinsregister eingetragene Vereine, die einer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DE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                                             gewerblichen Tätigkeit nachgehen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DE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                                             </a:t>
          </a:r>
          <a:r>
            <a:rPr kumimoji="0" lang="de-DE" sz="9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(Wirtschaftlicher Verein mit Absicht zur Gewinnerzielung)</a:t>
          </a:r>
          <a:endParaRPr kumimoji="0" lang="de-DE" sz="9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de-DE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de-DE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oneCellAnchor>
    <xdr:from>
      <xdr:col>0</xdr:col>
      <xdr:colOff>0</xdr:colOff>
      <xdr:row>19</xdr:row>
      <xdr:rowOff>190500</xdr:rowOff>
    </xdr:from>
    <xdr:ext cx="6229350" cy="1247776"/>
    <xdr:sp macro="" textlink="">
      <xdr:nvSpPr>
        <xdr:cNvPr id="4" name="Textfeld 3"/>
        <xdr:cNvSpPr txBox="1"/>
      </xdr:nvSpPr>
      <xdr:spPr>
        <a:xfrm>
          <a:off x="0" y="3829050"/>
          <a:ext cx="6229350" cy="12477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de-DE" sz="110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DE" sz="1100" baseline="0">
              <a:latin typeface="Arial" panose="020B0604020202020204" pitchFamily="34" charset="0"/>
              <a:cs typeface="Arial" panose="020B0604020202020204" pitchFamily="34" charset="0"/>
            </a:rPr>
            <a:t>I</a:t>
          </a:r>
          <a:endParaRPr lang="de-DE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>
    <xdr:from>
      <xdr:col>0</xdr:col>
      <xdr:colOff>0</xdr:colOff>
      <xdr:row>20</xdr:row>
      <xdr:rowOff>9524</xdr:rowOff>
    </xdr:from>
    <xdr:to>
      <xdr:col>5</xdr:col>
      <xdr:colOff>2891</xdr:colOff>
      <xdr:row>26</xdr:row>
      <xdr:rowOff>181841</xdr:rowOff>
    </xdr:to>
    <xdr:sp macro="" textlink="">
      <xdr:nvSpPr>
        <xdr:cNvPr id="5" name="Textfeld 4"/>
        <xdr:cNvSpPr txBox="1"/>
      </xdr:nvSpPr>
      <xdr:spPr>
        <a:xfrm>
          <a:off x="0" y="4243819"/>
          <a:ext cx="6237436" cy="1315317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de-DE" sz="300" baseline="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/>
          <a:r>
            <a:rPr lang="de-DE" sz="11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Als Basis der Berechnung liegt die Wirtschaftssatzung 2023 der </a:t>
          </a:r>
        </a:p>
        <a:p>
          <a:pPr algn="ctr"/>
          <a:r>
            <a:rPr lang="de-DE" sz="11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Industrie- und Handelskammer Mittleres Ruhrgebiet zugrunde.</a:t>
          </a:r>
          <a:endParaRPr lang="de-DE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de-DE" sz="6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de-DE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Bitte</a:t>
          </a:r>
          <a:r>
            <a:rPr lang="de-DE" sz="11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berücksichtigen Sie, dass  aktuell nur die Standardfälle abgebildet werden.</a:t>
          </a:r>
        </a:p>
        <a:p>
          <a:pPr algn="ctr"/>
          <a:r>
            <a:rPr lang="de-DE" sz="11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Die Erhebung des erweiterten Grundbeitrages (Punkt 2.8 unserer Wirtschaftssatzung)</a:t>
          </a:r>
        </a:p>
        <a:p>
          <a:pPr algn="ctr"/>
          <a:r>
            <a:rPr lang="de-DE" sz="11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wird in der Berechnung nicht dargestellt.</a:t>
          </a:r>
        </a:p>
        <a:p>
          <a:pPr algn="ctr"/>
          <a:r>
            <a:rPr lang="de-DE" sz="11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Für die Berechnung wird keine Gewähr übernommen. </a:t>
          </a:r>
          <a:endParaRPr lang="de-DE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de-DE" sz="1100"/>
        </a:p>
      </xdr:txBody>
    </xdr:sp>
    <xdr:clientData/>
  </xdr:twoCellAnchor>
  <xdr:twoCellAnchor>
    <xdr:from>
      <xdr:col>0</xdr:col>
      <xdr:colOff>38100</xdr:colOff>
      <xdr:row>12</xdr:row>
      <xdr:rowOff>47625</xdr:rowOff>
    </xdr:from>
    <xdr:to>
      <xdr:col>1</xdr:col>
      <xdr:colOff>1238250</xdr:colOff>
      <xdr:row>15</xdr:row>
      <xdr:rowOff>161925</xdr:rowOff>
    </xdr:to>
    <xdr:sp macro="" textlink="">
      <xdr:nvSpPr>
        <xdr:cNvPr id="7" name="Textfeld 6"/>
        <xdr:cNvSpPr txBox="1"/>
      </xdr:nvSpPr>
      <xdr:spPr>
        <a:xfrm>
          <a:off x="38100" y="2343150"/>
          <a:ext cx="2533650" cy="685800"/>
        </a:xfrm>
        <a:prstGeom prst="rect">
          <a:avLst/>
        </a:prstGeom>
        <a:solidFill>
          <a:srgbClr val="92D05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>
              <a:latin typeface="Arial" panose="020B0604020202020204" pitchFamily="34" charset="0"/>
              <a:cs typeface="Arial" panose="020B0604020202020204" pitchFamily="34" charset="0"/>
            </a:rPr>
            <a:t>Bitte wählen Sie nebenstehend</a:t>
          </a:r>
        </a:p>
        <a:p>
          <a:pPr algn="ctr"/>
          <a:r>
            <a:rPr lang="de-DE" sz="1100">
              <a:latin typeface="Arial" panose="020B0604020202020204" pitchFamily="34" charset="0"/>
              <a:cs typeface="Arial" panose="020B0604020202020204" pitchFamily="34" charset="0"/>
            </a:rPr>
            <a:t>die Unternehmens-/Rechtsform aus.</a:t>
          </a:r>
        </a:p>
      </xdr:txBody>
    </xdr:sp>
    <xdr:clientData/>
  </xdr:twoCellAnchor>
  <xdr:twoCellAnchor>
    <xdr:from>
      <xdr:col>0</xdr:col>
      <xdr:colOff>28575</xdr:colOff>
      <xdr:row>16</xdr:row>
      <xdr:rowOff>28575</xdr:rowOff>
    </xdr:from>
    <xdr:to>
      <xdr:col>1</xdr:col>
      <xdr:colOff>1228725</xdr:colOff>
      <xdr:row>19</xdr:row>
      <xdr:rowOff>142875</xdr:rowOff>
    </xdr:to>
    <xdr:sp macro="" textlink="">
      <xdr:nvSpPr>
        <xdr:cNvPr id="8" name="Textfeld 7"/>
        <xdr:cNvSpPr txBox="1"/>
      </xdr:nvSpPr>
      <xdr:spPr>
        <a:xfrm>
          <a:off x="28575" y="3086100"/>
          <a:ext cx="2533650" cy="685800"/>
        </a:xfrm>
        <a:prstGeom prst="rect">
          <a:avLst/>
        </a:prstGeom>
        <a:solidFill>
          <a:srgbClr val="92D05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>
              <a:latin typeface="Arial" panose="020B0604020202020204" pitchFamily="34" charset="0"/>
              <a:cs typeface="Arial" panose="020B0604020202020204" pitchFamily="34" charset="0"/>
            </a:rPr>
            <a:t>Bitte tragen</a:t>
          </a:r>
          <a:r>
            <a:rPr lang="de-DE" sz="1100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de-DE" sz="1100">
              <a:latin typeface="Arial" panose="020B0604020202020204" pitchFamily="34" charset="0"/>
              <a:cs typeface="Arial" panose="020B0604020202020204" pitchFamily="34" charset="0"/>
            </a:rPr>
            <a:t>Sie den</a:t>
          </a:r>
        </a:p>
        <a:p>
          <a:pPr algn="ctr"/>
          <a:r>
            <a:rPr lang="de-DE" sz="1100">
              <a:latin typeface="Arial" panose="020B0604020202020204" pitchFamily="34" charset="0"/>
              <a:cs typeface="Arial" panose="020B0604020202020204" pitchFamily="34" charset="0"/>
            </a:rPr>
            <a:t>Gewerbertrag/Gewinn</a:t>
          </a:r>
        </a:p>
        <a:p>
          <a:pPr algn="ctr"/>
          <a:r>
            <a:rPr lang="de-DE" sz="1100">
              <a:latin typeface="Arial" panose="020B0604020202020204" pitchFamily="34" charset="0"/>
              <a:cs typeface="Arial" panose="020B0604020202020204" pitchFamily="34" charset="0"/>
            </a:rPr>
            <a:t>Ihres Unternehmens rechts in € ein. </a:t>
          </a:r>
        </a:p>
      </xdr:txBody>
    </xdr:sp>
    <xdr:clientData/>
  </xdr:twoCellAnchor>
  <xdr:twoCellAnchor>
    <xdr:from>
      <xdr:col>3</xdr:col>
      <xdr:colOff>38100</xdr:colOff>
      <xdr:row>12</xdr:row>
      <xdr:rowOff>28575</xdr:rowOff>
    </xdr:from>
    <xdr:to>
      <xdr:col>4</xdr:col>
      <xdr:colOff>1219200</xdr:colOff>
      <xdr:row>13</xdr:row>
      <xdr:rowOff>171450</xdr:rowOff>
    </xdr:to>
    <xdr:sp macro="" textlink="">
      <xdr:nvSpPr>
        <xdr:cNvPr id="10" name="Textfeld 9"/>
        <xdr:cNvSpPr txBox="1"/>
      </xdr:nvSpPr>
      <xdr:spPr>
        <a:xfrm>
          <a:off x="3781425" y="2324100"/>
          <a:ext cx="2428875" cy="333375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>
              <a:latin typeface="Arial" panose="020B0604020202020204" pitchFamily="34" charset="0"/>
              <a:cs typeface="Arial" panose="020B0604020202020204" pitchFamily="34" charset="0"/>
            </a:rPr>
            <a:t>Beitragsberechnung</a:t>
          </a:r>
        </a:p>
      </xdr:txBody>
    </xdr:sp>
    <xdr:clientData/>
  </xdr:twoCellAnchor>
  <xdr:twoCellAnchor>
    <xdr:from>
      <xdr:col>3</xdr:col>
      <xdr:colOff>19051</xdr:colOff>
      <xdr:row>14</xdr:row>
      <xdr:rowOff>19050</xdr:rowOff>
    </xdr:from>
    <xdr:to>
      <xdr:col>3</xdr:col>
      <xdr:colOff>1200151</xdr:colOff>
      <xdr:row>15</xdr:row>
      <xdr:rowOff>161925</xdr:rowOff>
    </xdr:to>
    <xdr:sp macro="" textlink="">
      <xdr:nvSpPr>
        <xdr:cNvPr id="11" name="Textfeld 10"/>
        <xdr:cNvSpPr txBox="1"/>
      </xdr:nvSpPr>
      <xdr:spPr>
        <a:xfrm>
          <a:off x="3762376" y="2695575"/>
          <a:ext cx="1181100" cy="333375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>
              <a:latin typeface="Arial" panose="020B0604020202020204" pitchFamily="34" charset="0"/>
              <a:cs typeface="Arial" panose="020B0604020202020204" pitchFamily="34" charset="0"/>
            </a:rPr>
            <a:t>Grundbeitrag:</a:t>
          </a:r>
        </a:p>
      </xdr:txBody>
    </xdr:sp>
    <xdr:clientData/>
  </xdr:twoCellAnchor>
  <xdr:twoCellAnchor>
    <xdr:from>
      <xdr:col>3</xdr:col>
      <xdr:colOff>19050</xdr:colOff>
      <xdr:row>16</xdr:row>
      <xdr:rowOff>9525</xdr:rowOff>
    </xdr:from>
    <xdr:to>
      <xdr:col>4</xdr:col>
      <xdr:colOff>47625</xdr:colOff>
      <xdr:row>17</xdr:row>
      <xdr:rowOff>180975</xdr:rowOff>
    </xdr:to>
    <xdr:sp macro="" textlink="">
      <xdr:nvSpPr>
        <xdr:cNvPr id="12" name="Textfeld 11"/>
        <xdr:cNvSpPr txBox="1"/>
      </xdr:nvSpPr>
      <xdr:spPr>
        <a:xfrm>
          <a:off x="3762375" y="3067050"/>
          <a:ext cx="1276350" cy="36195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>
              <a:latin typeface="Arial" panose="020B0604020202020204" pitchFamily="34" charset="0"/>
              <a:cs typeface="Arial" panose="020B0604020202020204" pitchFamily="34" charset="0"/>
            </a:rPr>
            <a:t>Umlage:</a:t>
          </a:r>
        </a:p>
      </xdr:txBody>
    </xdr:sp>
    <xdr:clientData/>
  </xdr:twoCellAnchor>
  <xdr:twoCellAnchor>
    <xdr:from>
      <xdr:col>3</xdr:col>
      <xdr:colOff>38100</xdr:colOff>
      <xdr:row>18</xdr:row>
      <xdr:rowOff>28575</xdr:rowOff>
    </xdr:from>
    <xdr:to>
      <xdr:col>3</xdr:col>
      <xdr:colOff>1238250</xdr:colOff>
      <xdr:row>19</xdr:row>
      <xdr:rowOff>171450</xdr:rowOff>
    </xdr:to>
    <xdr:sp macro="" textlink="">
      <xdr:nvSpPr>
        <xdr:cNvPr id="13" name="Textfeld 12"/>
        <xdr:cNvSpPr txBox="1"/>
      </xdr:nvSpPr>
      <xdr:spPr>
        <a:xfrm>
          <a:off x="3781425" y="3467100"/>
          <a:ext cx="1200150" cy="333375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>
              <a:latin typeface="Arial" panose="020B0604020202020204" pitchFamily="34" charset="0"/>
              <a:cs typeface="Arial" panose="020B0604020202020204" pitchFamily="34" charset="0"/>
            </a:rPr>
            <a:t>Gesamtbetrag:</a:t>
          </a:r>
        </a:p>
      </xdr:txBody>
    </xdr:sp>
    <xdr:clientData/>
  </xdr:twoCellAnchor>
  <xdr:twoCellAnchor>
    <xdr:from>
      <xdr:col>3</xdr:col>
      <xdr:colOff>1247774</xdr:colOff>
      <xdr:row>14</xdr:row>
      <xdr:rowOff>28575</xdr:rowOff>
    </xdr:from>
    <xdr:to>
      <xdr:col>4</xdr:col>
      <xdr:colOff>1219200</xdr:colOff>
      <xdr:row>15</xdr:row>
      <xdr:rowOff>161925</xdr:rowOff>
    </xdr:to>
    <xdr:sp macro="" textlink="">
      <xdr:nvSpPr>
        <xdr:cNvPr id="14" name="Textfeld 13"/>
        <xdr:cNvSpPr txBox="1"/>
      </xdr:nvSpPr>
      <xdr:spPr>
        <a:xfrm>
          <a:off x="4991099" y="2705100"/>
          <a:ext cx="1219201" cy="323850"/>
        </a:xfrm>
        <a:prstGeom prst="rect">
          <a:avLst/>
        </a:prstGeom>
        <a:solidFill>
          <a:schemeClr val="bg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de-DE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38100</xdr:colOff>
      <xdr:row>16</xdr:row>
      <xdr:rowOff>19050</xdr:rowOff>
    </xdr:from>
    <xdr:to>
      <xdr:col>4</xdr:col>
      <xdr:colOff>1209675</xdr:colOff>
      <xdr:row>17</xdr:row>
      <xdr:rowOff>161925</xdr:rowOff>
    </xdr:to>
    <xdr:sp macro="" textlink="">
      <xdr:nvSpPr>
        <xdr:cNvPr id="15" name="Textfeld 14"/>
        <xdr:cNvSpPr txBox="1"/>
      </xdr:nvSpPr>
      <xdr:spPr>
        <a:xfrm>
          <a:off x="5029200" y="3076575"/>
          <a:ext cx="1171575" cy="333375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de-DE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28575</xdr:colOff>
      <xdr:row>18</xdr:row>
      <xdr:rowOff>28575</xdr:rowOff>
    </xdr:from>
    <xdr:to>
      <xdr:col>4</xdr:col>
      <xdr:colOff>1219200</xdr:colOff>
      <xdr:row>19</xdr:row>
      <xdr:rowOff>171450</xdr:rowOff>
    </xdr:to>
    <xdr:sp macro="" textlink="">
      <xdr:nvSpPr>
        <xdr:cNvPr id="16" name="Textfeld 15"/>
        <xdr:cNvSpPr txBox="1"/>
      </xdr:nvSpPr>
      <xdr:spPr>
        <a:xfrm>
          <a:off x="5019675" y="3467100"/>
          <a:ext cx="1190625" cy="333375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de-DE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3</xdr:col>
      <xdr:colOff>1203613</xdr:colOff>
      <xdr:row>0</xdr:row>
      <xdr:rowOff>17318</xdr:rowOff>
    </xdr:from>
    <xdr:to>
      <xdr:col>5</xdr:col>
      <xdr:colOff>5795</xdr:colOff>
      <xdr:row>2</xdr:row>
      <xdr:rowOff>105813</xdr:rowOff>
    </xdr:to>
    <xdr:pic>
      <xdr:nvPicPr>
        <xdr:cNvPr id="19" name="Grafik 1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44340" y="17318"/>
          <a:ext cx="1296000" cy="5387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1" name="Tabelle1" displayName="Tabelle1" ref="G4:G9" totalsRowShown="0" headerRowDxfId="2" dataDxfId="1">
  <tableColumns count="1">
    <tableColumn id="1" name="Spalte1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showGridLines="0" tabSelected="1" zoomScale="110" zoomScaleNormal="110" zoomScaleSheetLayoutView="150" workbookViewId="0">
      <pane ySplit="26" topLeftCell="A27" activePane="bottomLeft" state="frozen"/>
      <selection pane="bottomLeft" activeCell="C13" sqref="C13:C16"/>
    </sheetView>
  </sheetViews>
  <sheetFormatPr baseColWidth="10" defaultRowHeight="15" x14ac:dyDescent="0.25"/>
  <cols>
    <col min="1" max="6" width="18.7109375" style="19" customWidth="1"/>
    <col min="7" max="7" width="15.7109375" style="19" customWidth="1"/>
    <col min="8" max="16384" width="11.42578125" style="19"/>
  </cols>
  <sheetData>
    <row r="1" spans="1:5" ht="18" customHeight="1" x14ac:dyDescent="0.25"/>
    <row r="2" spans="1:5" ht="18" customHeight="1" x14ac:dyDescent="0.25"/>
    <row r="3" spans="1:5" ht="18" customHeight="1" x14ac:dyDescent="0.25"/>
    <row r="4" spans="1:5" ht="18" customHeight="1" x14ac:dyDescent="0.25"/>
    <row r="5" spans="1:5" ht="18" customHeight="1" x14ac:dyDescent="0.25"/>
    <row r="6" spans="1:5" ht="18" customHeight="1" x14ac:dyDescent="0.25"/>
    <row r="7" spans="1:5" ht="18" customHeight="1" x14ac:dyDescent="0.25"/>
    <row r="8" spans="1:5" ht="18" customHeight="1" x14ac:dyDescent="0.25"/>
    <row r="9" spans="1:5" ht="18" customHeight="1" x14ac:dyDescent="0.25"/>
    <row r="10" spans="1:5" ht="18" customHeight="1" x14ac:dyDescent="0.25"/>
    <row r="11" spans="1:5" ht="18" customHeight="1" x14ac:dyDescent="0.25"/>
    <row r="12" spans="1:5" ht="18" customHeight="1" thickBot="1" x14ac:dyDescent="0.3"/>
    <row r="13" spans="1:5" ht="15" customHeight="1" x14ac:dyDescent="0.25">
      <c r="A13" s="32"/>
      <c r="B13" s="33"/>
      <c r="C13" s="42" t="s">
        <v>1</v>
      </c>
      <c r="D13" s="45"/>
      <c r="E13" s="46"/>
    </row>
    <row r="14" spans="1:5" ht="15" customHeight="1" x14ac:dyDescent="0.25">
      <c r="A14" s="34"/>
      <c r="B14" s="35"/>
      <c r="C14" s="43"/>
      <c r="D14" s="47"/>
      <c r="E14" s="48"/>
    </row>
    <row r="15" spans="1:5" x14ac:dyDescent="0.25">
      <c r="A15" s="34"/>
      <c r="B15" s="35"/>
      <c r="C15" s="43"/>
      <c r="D15" s="49"/>
      <c r="E15" s="51">
        <f>Hilfstabelle!E22</f>
        <v>18</v>
      </c>
    </row>
    <row r="16" spans="1:5" x14ac:dyDescent="0.25">
      <c r="A16" s="36"/>
      <c r="B16" s="37"/>
      <c r="C16" s="44"/>
      <c r="D16" s="50"/>
      <c r="E16" s="52"/>
    </row>
    <row r="17" spans="1:5" ht="15" customHeight="1" x14ac:dyDescent="0.25">
      <c r="A17" s="38"/>
      <c r="B17" s="39"/>
      <c r="C17" s="29">
        <v>5201</v>
      </c>
      <c r="D17" s="49"/>
      <c r="E17" s="51">
        <f>Hilfstabelle!E23</f>
        <v>0</v>
      </c>
    </row>
    <row r="18" spans="1:5" ht="15" customHeight="1" x14ac:dyDescent="0.25">
      <c r="A18" s="38"/>
      <c r="B18" s="39"/>
      <c r="C18" s="30"/>
      <c r="D18" s="50"/>
      <c r="E18" s="52"/>
    </row>
    <row r="19" spans="1:5" x14ac:dyDescent="0.25">
      <c r="A19" s="38"/>
      <c r="B19" s="39"/>
      <c r="C19" s="30"/>
      <c r="D19" s="25"/>
      <c r="E19" s="27">
        <f>IF(E15+E17=0,"Beitragsfrei",Hilfstabelle!E24)</f>
        <v>18</v>
      </c>
    </row>
    <row r="20" spans="1:5" ht="15.75" thickBot="1" x14ac:dyDescent="0.3">
      <c r="A20" s="40"/>
      <c r="B20" s="41"/>
      <c r="C20" s="31"/>
      <c r="D20" s="26"/>
      <c r="E20" s="28"/>
    </row>
    <row r="21" spans="1:5" x14ac:dyDescent="0.25">
      <c r="C21" s="19">
        <v>5200.01</v>
      </c>
    </row>
  </sheetData>
  <sheetProtection algorithmName="SHA-512" hashValue="K8q481lOkXJoXW7qUw1vXIyWwpbQztGWaUMjusC4epkrMRjm2l+qNNl2fuREBlvQSqqXyNVzruqu4bwoeSDmnw==" saltValue="gweKa1a3guoCOqGmr9G0dg==" spinCount="100000" sheet="1" objects="1" scenarios="1"/>
  <mergeCells count="11">
    <mergeCell ref="D19:D20"/>
    <mergeCell ref="E19:E20"/>
    <mergeCell ref="C17:C20"/>
    <mergeCell ref="A13:B16"/>
    <mergeCell ref="A17:B20"/>
    <mergeCell ref="C13:C16"/>
    <mergeCell ref="D13:E14"/>
    <mergeCell ref="D15:D16"/>
    <mergeCell ref="E15:E16"/>
    <mergeCell ref="D17:D18"/>
    <mergeCell ref="E17:E18"/>
  </mergeCells>
  <dataValidations xWindow="268" yWindow="622" count="1">
    <dataValidation type="decimal" errorStyle="information" allowBlank="1" showInputMessage="1" showErrorMessage="1" errorTitle="Falsche Eingabe" error="Hier bitte nur positive Zahlen eingeben." promptTitle="Gewerbeertrag / Gewinn" prompt="Bitte geben Sie hier _x000a_ausschließlich_x000a_positive Zahlen ein!" sqref="C17:C20">
      <formula1>0</formula1>
      <formula2>100000000</formula2>
    </dataValidation>
  </dataValidations>
  <pageMargins left="0.39370078740157483" right="0.39370078740157483" top="0.78740157480314965" bottom="0.78740157480314965" header="0.31496062992125984" footer="0.31496062992125984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xWindow="268" yWindow="622" count="1">
        <x14:dataValidation type="list" allowBlank="1" showInputMessage="1" showErrorMessage="1">
          <x14:formula1>
            <xm:f>Hilfstabelle!$G$5:$G$9</xm:f>
          </x14:formula1>
          <xm:sqref>C13:C16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workbookViewId="0">
      <selection activeCell="C8" sqref="C8"/>
    </sheetView>
  </sheetViews>
  <sheetFormatPr baseColWidth="10" defaultColWidth="11.5703125" defaultRowHeight="14.25" x14ac:dyDescent="0.2"/>
  <cols>
    <col min="1" max="1" width="30.42578125" style="6" bestFit="1" customWidth="1"/>
    <col min="2" max="2" width="16.7109375" style="6" customWidth="1"/>
    <col min="3" max="3" width="38.7109375" style="4" bestFit="1" customWidth="1"/>
    <col min="4" max="4" width="15.7109375" style="4" customWidth="1"/>
    <col min="5" max="5" width="17.140625" style="4" bestFit="1" customWidth="1"/>
    <col min="6" max="6" width="11.5703125" style="1"/>
    <col min="7" max="7" width="40.140625" style="1" bestFit="1" customWidth="1"/>
    <col min="8" max="8" width="14.7109375" style="1" customWidth="1"/>
    <col min="9" max="9" width="14" style="1" bestFit="1" customWidth="1"/>
    <col min="10" max="10" width="13.140625" style="1" bestFit="1" customWidth="1"/>
    <col min="11" max="11" width="2.7109375" style="1" customWidth="1"/>
    <col min="12" max="12" width="14" style="1" bestFit="1" customWidth="1"/>
    <col min="13" max="13" width="13.140625" style="1" bestFit="1" customWidth="1"/>
    <col min="14" max="14" width="2.7109375" style="1" customWidth="1"/>
    <col min="15" max="15" width="11.7109375" style="1" bestFit="1" customWidth="1"/>
    <col min="16" max="16384" width="11.5703125" style="1"/>
  </cols>
  <sheetData>
    <row r="1" spans="1:16" x14ac:dyDescent="0.2">
      <c r="A1" s="6" t="s">
        <v>4</v>
      </c>
      <c r="B1" s="7">
        <v>1.1999999999999999E-3</v>
      </c>
      <c r="D1" s="54" t="s">
        <v>13</v>
      </c>
      <c r="E1" s="54"/>
      <c r="J1" s="2"/>
      <c r="K1" s="4"/>
      <c r="L1" s="54"/>
      <c r="M1" s="54"/>
      <c r="N1" s="4"/>
      <c r="O1" s="54"/>
      <c r="P1" s="54"/>
    </row>
    <row r="2" spans="1:16" x14ac:dyDescent="0.2">
      <c r="A2" s="8" t="s">
        <v>5</v>
      </c>
      <c r="B2" s="9">
        <v>15340</v>
      </c>
      <c r="D2" s="4" t="s">
        <v>10</v>
      </c>
      <c r="E2" s="5">
        <f>IF(Beitragsrechner!C17="",C4,IF(Beitragsrechner!C17&lt;=B4,C4,IF(Beitragsrechner!C17&lt;=B5,C5,IF(Beitragsrechner!C17&lt;=B6,C6,IF(Beitragsrechner!C17&lt;=B7,C7,IF(Beitragsrechner!C17&lt;=B8,C8,IF(Beitragsrechner!C17&lt;=B9,C9,IF(Beitragsrechner!C17&lt;=B10,C10,C11))))))))</f>
        <v>18</v>
      </c>
      <c r="K2" s="10"/>
      <c r="M2" s="11"/>
      <c r="N2" s="10"/>
      <c r="P2" s="10"/>
    </row>
    <row r="3" spans="1:16" x14ac:dyDescent="0.2">
      <c r="D3" s="4" t="s">
        <v>11</v>
      </c>
      <c r="E3" s="5">
        <f>IF(Beitragsrechner!C17="",0,IF(Beitragsrechner!C17&lt;=B2,0,(Beitragsrechner!C17-B2)*B1))</f>
        <v>0</v>
      </c>
      <c r="J3" s="10"/>
      <c r="K3" s="10"/>
      <c r="M3" s="11"/>
      <c r="N3" s="10"/>
      <c r="P3" s="10"/>
    </row>
    <row r="4" spans="1:16" x14ac:dyDescent="0.2">
      <c r="A4" s="12" t="s">
        <v>6</v>
      </c>
      <c r="B4" s="13">
        <v>5200</v>
      </c>
      <c r="C4" s="15">
        <v>0</v>
      </c>
      <c r="D4" s="3" t="s">
        <v>12</v>
      </c>
      <c r="E4" s="5">
        <f>IF(E2+E3=0,"Beitragsfrei",SUM(E2+E3))</f>
        <v>18</v>
      </c>
      <c r="G4" s="6" t="s">
        <v>3</v>
      </c>
      <c r="J4" s="10"/>
      <c r="K4" s="10"/>
      <c r="L4" s="14"/>
      <c r="M4" s="10"/>
      <c r="N4" s="10"/>
      <c r="P4" s="10"/>
    </row>
    <row r="5" spans="1:16" x14ac:dyDescent="0.2">
      <c r="A5" s="12" t="s">
        <v>6</v>
      </c>
      <c r="B5" s="13">
        <v>15340</v>
      </c>
      <c r="C5" s="15">
        <v>18</v>
      </c>
      <c r="G5" s="6" t="s">
        <v>1</v>
      </c>
      <c r="J5" s="10"/>
      <c r="L5" s="14"/>
      <c r="M5" s="10"/>
      <c r="P5" s="10"/>
    </row>
    <row r="6" spans="1:16" x14ac:dyDescent="0.2">
      <c r="A6" s="12" t="s">
        <v>6</v>
      </c>
      <c r="B6" s="13">
        <v>30700</v>
      </c>
      <c r="C6" s="15">
        <v>54</v>
      </c>
      <c r="D6" s="54" t="s">
        <v>14</v>
      </c>
      <c r="E6" s="54"/>
      <c r="G6" s="6" t="s">
        <v>2</v>
      </c>
      <c r="L6" s="14"/>
    </row>
    <row r="7" spans="1:16" x14ac:dyDescent="0.2">
      <c r="A7" s="12" t="s">
        <v>6</v>
      </c>
      <c r="B7" s="13">
        <v>50000</v>
      </c>
      <c r="C7" s="15">
        <v>108</v>
      </c>
      <c r="D7" s="4" t="s">
        <v>10</v>
      </c>
      <c r="E7" s="5">
        <f>IF(Beitragsrechner!C17="",0,IF(Beitragsrechner!C17&lt;=B13,C13,IF(Beitragsrechner!C17&lt;=B14,C14,IF(Beitragsrechner!C17&lt;=B15,C15,IF(Beitragsrechner!C17&lt;=B16,C16,IF(Beitragsrechner!C17&lt;=B17,C17,C18))))))</f>
        <v>54</v>
      </c>
      <c r="G7" s="6" t="s">
        <v>0</v>
      </c>
      <c r="J7" s="10"/>
      <c r="L7" s="14"/>
      <c r="M7" s="10"/>
      <c r="P7" s="10"/>
    </row>
    <row r="8" spans="1:16" x14ac:dyDescent="0.2">
      <c r="A8" s="12" t="s">
        <v>6</v>
      </c>
      <c r="B8" s="13">
        <v>100000</v>
      </c>
      <c r="C8" s="15">
        <v>126</v>
      </c>
      <c r="D8" s="4" t="s">
        <v>11</v>
      </c>
      <c r="E8" s="5">
        <f>IF(Beitragsrechner!C17="",0,IF(Beitragsrechner!C17&lt;=B2,0,(Beitragsrechner!C17-B2)*B1))</f>
        <v>0</v>
      </c>
      <c r="G8" s="22" t="s">
        <v>21</v>
      </c>
      <c r="J8" s="10"/>
      <c r="L8" s="14"/>
      <c r="M8" s="10"/>
      <c r="P8" s="10"/>
    </row>
    <row r="9" spans="1:16" x14ac:dyDescent="0.2">
      <c r="A9" s="12" t="s">
        <v>6</v>
      </c>
      <c r="B9" s="13">
        <v>200000</v>
      </c>
      <c r="C9" s="15">
        <v>144</v>
      </c>
      <c r="D9" s="3" t="s">
        <v>12</v>
      </c>
      <c r="E9" s="5">
        <f>IF(E7+E8=0,"Beitragsfrei",SUM(E7+E8))</f>
        <v>54</v>
      </c>
      <c r="G9" s="23" t="s">
        <v>17</v>
      </c>
      <c r="I9" s="14"/>
      <c r="J9" s="10"/>
      <c r="L9" s="14"/>
      <c r="M9" s="10"/>
      <c r="P9" s="10"/>
    </row>
    <row r="10" spans="1:16" x14ac:dyDescent="0.2">
      <c r="A10" s="12" t="s">
        <v>6</v>
      </c>
      <c r="B10" s="13">
        <v>400000</v>
      </c>
      <c r="C10" s="15">
        <v>180</v>
      </c>
      <c r="I10" s="14"/>
      <c r="J10" s="10"/>
      <c r="L10" s="14"/>
      <c r="M10" s="10"/>
      <c r="P10" s="10"/>
    </row>
    <row r="11" spans="1:16" x14ac:dyDescent="0.2">
      <c r="A11" s="12" t="s">
        <v>7</v>
      </c>
      <c r="B11" s="13">
        <v>400000</v>
      </c>
      <c r="C11" s="15">
        <v>270</v>
      </c>
      <c r="D11" s="54" t="s">
        <v>15</v>
      </c>
      <c r="E11" s="54"/>
      <c r="I11" s="14"/>
      <c r="J11" s="10"/>
      <c r="L11" s="14"/>
      <c r="M11" s="10"/>
      <c r="P11" s="10"/>
    </row>
    <row r="12" spans="1:16" x14ac:dyDescent="0.2">
      <c r="D12" s="4" t="s">
        <v>10</v>
      </c>
      <c r="E12" s="5">
        <f>IF(Beitragsrechner!C17="",0,IF(Beitragsrechner!C17&lt;=B13,C13,IF(Beitragsrechner!C17&lt;=B14,C14,IF(Beitragsrechner!C17&lt;=B15,C15,IF(Beitragsrechner!C17&lt;=B16,C16,IF(Beitragsrechner!C17&lt;=B17,C17,C18))))))</f>
        <v>54</v>
      </c>
      <c r="I12" s="14"/>
      <c r="J12" s="10"/>
      <c r="L12" s="14"/>
      <c r="M12" s="10"/>
      <c r="P12" s="10"/>
    </row>
    <row r="13" spans="1:16" x14ac:dyDescent="0.2">
      <c r="A13" s="12" t="s">
        <v>8</v>
      </c>
      <c r="B13" s="13">
        <v>30700</v>
      </c>
      <c r="C13" s="15">
        <v>54</v>
      </c>
      <c r="D13" s="4" t="s">
        <v>11</v>
      </c>
      <c r="E13" s="5">
        <f>IF(Beitragsrechner!C17="",0,Beitragsrechner!C17*B1)</f>
        <v>6.2411999999999992</v>
      </c>
      <c r="I13" s="14"/>
      <c r="J13" s="10"/>
      <c r="L13" s="14"/>
      <c r="M13" s="10"/>
      <c r="P13" s="10"/>
    </row>
    <row r="14" spans="1:16" x14ac:dyDescent="0.2">
      <c r="A14" s="12" t="s">
        <v>8</v>
      </c>
      <c r="B14" s="13">
        <v>50000</v>
      </c>
      <c r="C14" s="15">
        <v>108</v>
      </c>
      <c r="D14" s="3" t="s">
        <v>12</v>
      </c>
      <c r="E14" s="5">
        <f>IF(E12+E13=0,"Beitragsfrei",SUM(E12+E13))</f>
        <v>60.241199999999999</v>
      </c>
      <c r="I14" s="14"/>
      <c r="J14" s="10"/>
      <c r="L14" s="14"/>
      <c r="M14" s="10"/>
      <c r="P14" s="10"/>
    </row>
    <row r="15" spans="1:16" x14ac:dyDescent="0.2">
      <c r="A15" s="12" t="s">
        <v>8</v>
      </c>
      <c r="B15" s="13">
        <v>100000</v>
      </c>
      <c r="C15" s="15">
        <v>126</v>
      </c>
      <c r="I15" s="14"/>
      <c r="J15" s="10"/>
      <c r="L15" s="14"/>
      <c r="M15" s="10"/>
      <c r="P15" s="10"/>
    </row>
    <row r="16" spans="1:16" x14ac:dyDescent="0.2">
      <c r="A16" s="12" t="s">
        <v>8</v>
      </c>
      <c r="B16" s="13">
        <v>200000</v>
      </c>
      <c r="C16" s="15">
        <v>144</v>
      </c>
      <c r="D16" s="55" t="s">
        <v>18</v>
      </c>
      <c r="E16" s="54"/>
      <c r="I16" s="14"/>
      <c r="J16" s="10"/>
      <c r="L16" s="14"/>
      <c r="M16" s="10"/>
      <c r="P16" s="10"/>
    </row>
    <row r="17" spans="1:16" x14ac:dyDescent="0.2">
      <c r="A17" s="12" t="s">
        <v>8</v>
      </c>
      <c r="B17" s="13">
        <v>400000</v>
      </c>
      <c r="C17" s="15">
        <v>180</v>
      </c>
      <c r="D17" s="17" t="s">
        <v>10</v>
      </c>
      <c r="E17" s="5">
        <f>IF(Beitragsrechner!C17="",0,IF(Beitragsrechner!C17&lt;=B20,C20,IF(Beitragsrechner!C17&lt;=B21,C21,IF(Beitragsrechner!C17&lt;=B22,C22,IF(Beitragsrechner!C17&lt;=B23,C23,IF(Beitragsrechner!C17&lt;=B24,C24,IF(Beitragsrechner!C17&lt;=B25,C25,IF(Beitragsrechner!C17&lt;=B26,C26,C27))))))))</f>
        <v>54</v>
      </c>
      <c r="I17" s="14"/>
      <c r="J17" s="10"/>
      <c r="L17" s="14"/>
      <c r="M17" s="10"/>
      <c r="P17" s="10"/>
    </row>
    <row r="18" spans="1:16" x14ac:dyDescent="0.2">
      <c r="A18" s="12" t="s">
        <v>9</v>
      </c>
      <c r="B18" s="13">
        <v>400000</v>
      </c>
      <c r="C18" s="15">
        <v>270</v>
      </c>
      <c r="D18" s="17" t="s">
        <v>11</v>
      </c>
      <c r="E18" s="5">
        <f>IF(Beitragsrechner!C17="",0,IF(Beitragsrechner!C17&lt;=B20,0,Beitragsrechner!C17*B1))</f>
        <v>6.2411999999999992</v>
      </c>
      <c r="I18" s="14"/>
      <c r="J18" s="10"/>
      <c r="L18" s="14"/>
      <c r="M18" s="10"/>
      <c r="P18" s="10"/>
    </row>
    <row r="19" spans="1:16" x14ac:dyDescent="0.2">
      <c r="A19" s="4"/>
      <c r="B19" s="16"/>
      <c r="C19" s="16"/>
      <c r="D19" s="3" t="s">
        <v>12</v>
      </c>
      <c r="E19" s="5">
        <f>IF(E17+E18=0,"Beitragsfrei",SUM(E17+E18))</f>
        <v>60.241199999999999</v>
      </c>
      <c r="I19" s="14"/>
      <c r="J19" s="10"/>
      <c r="L19" s="14"/>
      <c r="M19" s="10"/>
      <c r="P19" s="10"/>
    </row>
    <row r="20" spans="1:16" x14ac:dyDescent="0.2">
      <c r="A20" s="18" t="s">
        <v>19</v>
      </c>
      <c r="B20" s="13">
        <v>5200</v>
      </c>
      <c r="C20" s="15">
        <v>0</v>
      </c>
      <c r="I20" s="14"/>
      <c r="J20" s="10"/>
      <c r="L20" s="14"/>
      <c r="M20" s="10"/>
      <c r="P20" s="10"/>
    </row>
    <row r="21" spans="1:16" x14ac:dyDescent="0.2">
      <c r="A21" s="18" t="s">
        <v>19</v>
      </c>
      <c r="B21" s="13">
        <v>15340</v>
      </c>
      <c r="C21" s="15">
        <v>54</v>
      </c>
      <c r="D21" s="54" t="s">
        <v>16</v>
      </c>
      <c r="E21" s="54"/>
    </row>
    <row r="22" spans="1:16" x14ac:dyDescent="0.2">
      <c r="A22" s="18" t="s">
        <v>19</v>
      </c>
      <c r="B22" s="13">
        <v>30700</v>
      </c>
      <c r="C22" s="15">
        <v>108</v>
      </c>
      <c r="D22" s="4" t="s">
        <v>10</v>
      </c>
      <c r="E22" s="5">
        <f>IF(AND(Beitragsrechner!C13&gt;="",Beitragsrechner!C17&gt;=""),"",IF(Beitragsrechner!C13="KGT",E2,IF(Beitragsrechner!C13="HRA",E7,IF(Beitragsrechner!C13="HRB",E12,IF(Beitragsrechner!C13="Genossenschaft",E27,IF(Beitragsrechner!C13="Verein",E17,""))))))</f>
        <v>18</v>
      </c>
    </row>
    <row r="23" spans="1:16" x14ac:dyDescent="0.2">
      <c r="A23" s="18" t="s">
        <v>19</v>
      </c>
      <c r="B23" s="13">
        <v>50000</v>
      </c>
      <c r="C23" s="15">
        <v>126</v>
      </c>
      <c r="D23" s="4" t="s">
        <v>11</v>
      </c>
      <c r="E23" s="5">
        <f>IF(AND(Beitragsrechner!C13&gt;="",Beitragsrechner!C17&gt;=""),"",IF(Beitragsrechner!C13="KGT",E3,IF(Beitragsrechner!C13="HRA",E8,IF(Beitragsrechner!C13="HRB",E13,IF(Beitragsrechner!C13="Genossenschaft",E28,IF(Beitragsrechner!C13="Verein",E18,0))))))</f>
        <v>0</v>
      </c>
    </row>
    <row r="24" spans="1:16" x14ac:dyDescent="0.2">
      <c r="A24" s="20" t="s">
        <v>19</v>
      </c>
      <c r="B24" s="13">
        <v>100000</v>
      </c>
      <c r="C24" s="15">
        <v>144</v>
      </c>
      <c r="D24" s="3" t="s">
        <v>12</v>
      </c>
      <c r="E24" s="5">
        <f>IF(E22&gt;="","Kein Wert",SUM(E22+E23))</f>
        <v>18</v>
      </c>
    </row>
    <row r="25" spans="1:16" x14ac:dyDescent="0.2">
      <c r="A25" s="20" t="s">
        <v>19</v>
      </c>
      <c r="B25" s="13">
        <v>200000</v>
      </c>
      <c r="C25" s="15">
        <v>180</v>
      </c>
    </row>
    <row r="26" spans="1:16" x14ac:dyDescent="0.2">
      <c r="A26" s="20" t="s">
        <v>19</v>
      </c>
      <c r="B26" s="13">
        <v>400000</v>
      </c>
      <c r="C26" s="15">
        <v>270</v>
      </c>
      <c r="D26" s="53" t="s">
        <v>22</v>
      </c>
      <c r="E26" s="53"/>
    </row>
    <row r="27" spans="1:16" x14ac:dyDescent="0.2">
      <c r="A27" s="18" t="s">
        <v>20</v>
      </c>
      <c r="B27" s="13">
        <v>400000</v>
      </c>
      <c r="C27" s="15">
        <v>270</v>
      </c>
      <c r="D27" s="21" t="s">
        <v>10</v>
      </c>
      <c r="E27" s="5">
        <f>IF(Beitragsrechner!C17="",0,IF(Beitragsrechner!C17&lt;=B13,C13,IF(Beitragsrechner!C17&lt;=B14,C14,IF(Beitragsrechner!C17&lt;=B15,C15,IF(Beitragsrechner!C17&lt;=B16,C16,IF(Beitragsrechner!C17&lt;=B17,C17,C18))))))</f>
        <v>54</v>
      </c>
    </row>
    <row r="28" spans="1:16" x14ac:dyDescent="0.2">
      <c r="D28" s="21" t="s">
        <v>11</v>
      </c>
      <c r="E28" s="5">
        <f>IF(Beitragsrechner!C17="",0,Beitragsrechner!C17*B1)</f>
        <v>6.2411999999999992</v>
      </c>
    </row>
    <row r="29" spans="1:16" x14ac:dyDescent="0.2">
      <c r="A29" s="24" t="s">
        <v>23</v>
      </c>
      <c r="B29" s="13">
        <v>30700</v>
      </c>
      <c r="C29" s="15">
        <v>54</v>
      </c>
      <c r="D29" s="3" t="s">
        <v>12</v>
      </c>
      <c r="E29" s="5">
        <f>IF(E27+E28=0,"Beitragsfrei",SUM(E27+E28))</f>
        <v>60.241199999999999</v>
      </c>
    </row>
    <row r="30" spans="1:16" x14ac:dyDescent="0.2">
      <c r="A30" s="24" t="s">
        <v>23</v>
      </c>
      <c r="B30" s="13">
        <v>50000</v>
      </c>
      <c r="C30" s="15">
        <v>108</v>
      </c>
    </row>
    <row r="31" spans="1:16" x14ac:dyDescent="0.2">
      <c r="A31" s="24" t="s">
        <v>23</v>
      </c>
      <c r="B31" s="13">
        <v>100000</v>
      </c>
      <c r="C31" s="15">
        <v>126</v>
      </c>
    </row>
    <row r="32" spans="1:16" x14ac:dyDescent="0.2">
      <c r="A32" s="24" t="s">
        <v>23</v>
      </c>
      <c r="B32" s="13">
        <v>200000</v>
      </c>
      <c r="C32" s="15">
        <v>144</v>
      </c>
    </row>
    <row r="33" spans="1:3" x14ac:dyDescent="0.2">
      <c r="A33" s="24" t="s">
        <v>23</v>
      </c>
      <c r="B33" s="13">
        <v>400000</v>
      </c>
      <c r="C33" s="15">
        <v>180</v>
      </c>
    </row>
    <row r="34" spans="1:3" x14ac:dyDescent="0.2">
      <c r="A34" s="24" t="s">
        <v>23</v>
      </c>
      <c r="B34" s="13">
        <v>400000</v>
      </c>
      <c r="C34" s="15">
        <v>270</v>
      </c>
    </row>
  </sheetData>
  <sheetProtection algorithmName="SHA-512" hashValue="X/eSflcuB8Q6SCr6+xuGMeO+FLHQs+KS3BqVJyyZDJtGYEC0IqgPcfLNln5NmCbO2GXrZF0Ji/PISXVgZwDodg==" saltValue="sZ0FWchph/D2GWMVFo67Qg==" spinCount="100000" sheet="1" objects="1" scenarios="1" selectLockedCells="1" selectUnlockedCells="1"/>
  <mergeCells count="8">
    <mergeCell ref="D26:E26"/>
    <mergeCell ref="D21:E21"/>
    <mergeCell ref="D6:E6"/>
    <mergeCell ref="D11:E11"/>
    <mergeCell ref="O1:P1"/>
    <mergeCell ref="L1:M1"/>
    <mergeCell ref="D1:E1"/>
    <mergeCell ref="D16:E16"/>
  </mergeCells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Beitragsrechner</vt:lpstr>
      <vt:lpstr>Hilfstabelle</vt:lpstr>
      <vt:lpstr>Beitragsrechner!Druckbereich</vt:lpstr>
    </vt:vector>
  </TitlesOfParts>
  <Company>IHK Bochum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Gdanietz, Thomas</dc:creator>
  <cp:lastModifiedBy>Gdanietz, Thomas</cp:lastModifiedBy>
  <cp:lastPrinted>2023-01-05T09:57:34Z</cp:lastPrinted>
  <dcterms:created xsi:type="dcterms:W3CDTF">2019-06-11T05:38:28Z</dcterms:created>
  <dcterms:modified xsi:type="dcterms:W3CDTF">2024-01-09T13:37:47Z</dcterms:modified>
</cp:coreProperties>
</file>