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CF50" lockStructure="1"/>
  <bookViews>
    <workbookView xWindow="0" yWindow="0" windowWidth="16380" windowHeight="8190" tabRatio="832" activeTab="1"/>
  </bookViews>
  <sheets>
    <sheet name="20" sheetId="1" r:id="rId1"/>
    <sheet name="50" sheetId="2" r:id="rId2"/>
    <sheet name="Table" sheetId="3" state="hidden" r:id="rId3"/>
  </sheets>
  <definedNames>
    <definedName name="_xlnm.Print_Area" localSheetId="1">'50'!$A$1:$L$44</definedName>
    <definedName name="note">'50'!$A$34:$B$39</definedName>
  </definedNames>
  <calcPr calcId="145621"/>
</workbook>
</file>

<file path=xl/calcChain.xml><?xml version="1.0" encoding="utf-8"?>
<calcChain xmlns="http://schemas.openxmlformats.org/spreadsheetml/2006/main">
  <c r="E3" i="1" l="1"/>
  <c r="G3" i="1"/>
  <c r="G4" i="1"/>
  <c r="H4" i="1"/>
  <c r="I4" i="1"/>
  <c r="C6" i="1"/>
  <c r="D6" i="1"/>
  <c r="E6" i="1"/>
  <c r="F6" i="1"/>
  <c r="G6" i="1"/>
  <c r="K6" i="1"/>
  <c r="G3" i="2"/>
  <c r="H3" i="2" s="1"/>
  <c r="I3" i="2" s="1"/>
  <c r="G4" i="2"/>
  <c r="H4" i="2" s="1"/>
  <c r="N3" i="2"/>
  <c r="E8" i="2"/>
  <c r="G8" i="2" s="1"/>
  <c r="E9" i="2"/>
  <c r="H9" i="2" s="1"/>
  <c r="E10" i="2"/>
  <c r="G10" i="2" s="1"/>
  <c r="E12" i="2"/>
  <c r="E13" i="2"/>
  <c r="H13" i="2" s="1"/>
  <c r="C18" i="2"/>
  <c r="D18" i="2"/>
  <c r="E18" i="2"/>
  <c r="F18" i="2"/>
  <c r="G18" i="2"/>
  <c r="H18" i="2"/>
  <c r="J18" i="2"/>
  <c r="K18" i="2"/>
  <c r="O18" i="2"/>
  <c r="J5" i="1"/>
  <c r="I6" i="1"/>
  <c r="A13" i="1"/>
  <c r="A14" i="1"/>
  <c r="H10" i="2"/>
  <c r="J10" i="2" s="1"/>
  <c r="J3" i="2"/>
  <c r="H3" i="1"/>
  <c r="N10" i="2"/>
  <c r="I3" i="1"/>
  <c r="J3" i="1"/>
  <c r="J4" i="1"/>
  <c r="I10" i="2" l="1"/>
  <c r="N9" i="2"/>
  <c r="G13" i="2"/>
  <c r="E14" i="2"/>
  <c r="H14" i="2" s="1"/>
  <c r="H12" i="2"/>
  <c r="G12" i="2"/>
  <c r="I9" i="2"/>
  <c r="J9" i="2"/>
  <c r="G9" i="2"/>
  <c r="N8" i="2"/>
  <c r="H8" i="2"/>
  <c r="I4" i="2"/>
  <c r="J4" i="2"/>
  <c r="G14" i="2" l="1"/>
  <c r="G17" i="2" s="1"/>
  <c r="H17" i="2" s="1"/>
  <c r="I17" i="2" s="1"/>
  <c r="N14" i="2"/>
  <c r="C17" i="2"/>
  <c r="N18" i="2" s="1"/>
  <c r="G15" i="2"/>
  <c r="H15" i="2" s="1"/>
  <c r="I15" i="2" s="1"/>
  <c r="A26" i="2" s="1"/>
  <c r="I14" i="2"/>
  <c r="J14" i="2"/>
  <c r="I8" i="2"/>
  <c r="J8" i="2"/>
  <c r="A25" i="2"/>
  <c r="A29" i="2"/>
  <c r="A27" i="2" l="1"/>
  <c r="A28" i="2"/>
  <c r="A30" i="2" l="1"/>
  <c r="J17" i="2" s="1"/>
  <c r="I18" i="2" l="1"/>
  <c r="L17" i="2"/>
</calcChain>
</file>

<file path=xl/sharedStrings.xml><?xml version="1.0" encoding="utf-8"?>
<sst xmlns="http://schemas.openxmlformats.org/spreadsheetml/2006/main" count="138" uniqueCount="61">
  <si>
    <t>Fachnr</t>
  </si>
  <si>
    <t>Fach</t>
  </si>
  <si>
    <t>Punkte</t>
  </si>
  <si>
    <t>MEPR</t>
  </si>
  <si>
    <t>Ergebnis 1</t>
  </si>
  <si>
    <t>Faktor</t>
  </si>
  <si>
    <t>Ergebnis 2</t>
  </si>
  <si>
    <t>Note</t>
  </si>
  <si>
    <t>Anr</t>
  </si>
  <si>
    <t>Gewichtung</t>
  </si>
  <si>
    <t>ENDE</t>
  </si>
  <si>
    <t>Teil 1 d. AP</t>
  </si>
  <si>
    <t>Einrch.ITArbpl</t>
  </si>
  <si>
    <t>Erg Teil 1 d. AP</t>
  </si>
  <si>
    <t>Wahlfächer</t>
  </si>
  <si>
    <t>Eingabe</t>
  </si>
  <si>
    <t>Auswertung</t>
  </si>
  <si>
    <t>Noten</t>
  </si>
  <si>
    <t>Anrechenbar (System)</t>
  </si>
  <si>
    <t>Anrechenbar (Eingabe)</t>
  </si>
  <si>
    <t>Prüfstand (Vorschlag System)</t>
  </si>
  <si>
    <t>Zeugnisreihenfolge</t>
  </si>
  <si>
    <t>Vorl.Ergebnis</t>
  </si>
  <si>
    <t>Thema</t>
  </si>
  <si>
    <t>Seitenumbruch</t>
  </si>
  <si>
    <t>Bestenehrung</t>
  </si>
  <si>
    <t>Bestehensregeln</t>
  </si>
  <si>
    <t>durchrechnen, wenn in jedem Fach ein Punkt</t>
  </si>
  <si>
    <t>Bestanden?</t>
  </si>
  <si>
    <t>Notentabelle</t>
  </si>
  <si>
    <t>Wiso</t>
  </si>
  <si>
    <t>Betr. Projektar</t>
  </si>
  <si>
    <t>Gesamtergebnis</t>
  </si>
  <si>
    <t>Gesamtergebnis mind. 50 Pkt.</t>
  </si>
  <si>
    <t>Teil 2 Gesamt mind. 50 Pkt.</t>
  </si>
  <si>
    <t>keine Sechser in Teil 2</t>
  </si>
  <si>
    <t>mind. Drei Vierer im Teil 2</t>
  </si>
  <si>
    <t>Prüfungsteil B</t>
  </si>
  <si>
    <t>Ganzh. Aufgabe1</t>
  </si>
  <si>
    <t>Ganzh. Aufgabe2</t>
  </si>
  <si>
    <t>Erg.Prüf.teil B</t>
  </si>
  <si>
    <t>Prüfungsteil A</t>
  </si>
  <si>
    <t>Präsentation</t>
  </si>
  <si>
    <t>Erg.Prüf.teil A</t>
  </si>
  <si>
    <t>Ermittlung des Gesamtergebnisses:</t>
  </si>
  <si>
    <t>Prüfungsteil B mind. 50 Punkte</t>
  </si>
  <si>
    <t>Prüfungsteil A mind. 50 Punkte</t>
  </si>
  <si>
    <t>kein Sechser erlaubt</t>
  </si>
  <si>
    <t>Fünfer erlaubt inPrüfungsteil B</t>
  </si>
  <si>
    <t>Fünfer erlaubt inPrüfungsteil A</t>
  </si>
  <si>
    <t>Teil 1 der Abschlussprüfung</t>
  </si>
  <si>
    <t>Ergebnis Teil 1 der Abschlussprüfung</t>
  </si>
  <si>
    <t>Einrichten eines 
IT-gestützten Arbeitsplatzes</t>
  </si>
  <si>
    <t>Teil 2 der Abschlussprüfung</t>
  </si>
  <si>
    <t>Wirtschafts- und Sozialkunde</t>
  </si>
  <si>
    <t>Betriebliche Projektarbeit</t>
  </si>
  <si>
    <t>Präsentation und Fachgespräch</t>
  </si>
  <si>
    <t>Ergebnis Teil 2 der Abschlussprüfung</t>
  </si>
  <si>
    <t>Durchführen einer Prozessanalyse</t>
  </si>
  <si>
    <t>Sicherstellen der Datenqualität</t>
  </si>
  <si>
    <t>Planen und Durchführen eines Projektes der Datenanalyse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</si>
</sst>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"/>
  </numFmts>
  <fonts count="21" x14ac:knownFonts="1">
    <font>
      <sz val="10"/>
      <name val="Arial"/>
      <family val="2"/>
    </font>
    <font>
      <b/>
      <sz val="24"/>
      <color indexed="8"/>
      <name val="Arial"/>
      <family val="2"/>
    </font>
    <font>
      <sz val="18"/>
      <color indexed="8"/>
      <name val="Arial"/>
      <family val="2"/>
    </font>
    <font>
      <sz val="12"/>
      <color indexed="8"/>
      <name val="Arial"/>
      <family val="2"/>
    </font>
    <font>
      <sz val="10"/>
      <color indexed="63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sz val="10"/>
      <color indexed="52"/>
      <name val="Arial"/>
      <family val="2"/>
    </font>
    <font>
      <sz val="10"/>
      <color indexed="10"/>
      <name val="Arial"/>
      <family val="2"/>
    </font>
    <font>
      <b/>
      <sz val="10"/>
      <color indexed="9"/>
      <name val="Arial"/>
      <family val="2"/>
    </font>
    <font>
      <b/>
      <sz val="10"/>
      <color indexed="8"/>
      <name val="Arial"/>
      <family val="2"/>
    </font>
    <font>
      <sz val="10"/>
      <color indexed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8"/>
        <bgColor indexed="18"/>
      </patternFill>
    </fill>
    <fill>
      <patternFill patternType="solid">
        <fgColor indexed="23"/>
        <bgColor indexed="55"/>
      </patternFill>
    </fill>
    <fill>
      <patternFill patternType="solid">
        <fgColor indexed="22"/>
        <bgColor indexed="22"/>
      </patternFill>
    </fill>
    <fill>
      <patternFill patternType="solid">
        <fgColor indexed="10"/>
        <bgColor indexed="16"/>
      </patternFill>
    </fill>
    <fill>
      <patternFill patternType="solid">
        <fgColor indexed="42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theme="3" tint="0.59999389629810485"/>
        <bgColor indexed="9"/>
      </patternFill>
    </fill>
  </fills>
  <borders count="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</borders>
  <cellStyleXfs count="17">
    <xf numFmtId="0" fontId="0" fillId="0" borderId="0"/>
    <xf numFmtId="0" fontId="10" fillId="0" borderId="0" applyNumberFormat="0" applyFill="0" applyBorder="0" applyAlignment="0" applyProtection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0" fillId="4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5" fillId="0" borderId="0" applyNumberFormat="0" applyFill="0" applyBorder="0" applyAlignment="0" applyProtection="0"/>
    <xf numFmtId="0" fontId="6" fillId="6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7" fillId="7" borderId="0" applyNumberFormat="0" applyBorder="0" applyAlignment="0" applyProtection="0"/>
    <xf numFmtId="0" fontId="4" fillId="7" borderId="1" applyNumberFormat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8" fillId="0" borderId="0" applyNumberFormat="0" applyFill="0" applyBorder="0" applyAlignment="0" applyProtection="0"/>
  </cellStyleXfs>
  <cellXfs count="75">
    <xf numFmtId="0" fontId="0" fillId="0" borderId="0" xfId="0"/>
    <xf numFmtId="1" fontId="12" fillId="0" borderId="0" xfId="0" applyNumberFormat="1" applyFont="1" applyProtection="1">
      <protection hidden="1"/>
    </xf>
    <xf numFmtId="1" fontId="13" fillId="0" borderId="0" xfId="0" applyNumberFormat="1" applyFont="1" applyAlignment="1" applyProtection="1">
      <alignment horizontal="center"/>
    </xf>
    <xf numFmtId="1" fontId="12" fillId="0" borderId="0" xfId="0" applyNumberFormat="1" applyFont="1" applyProtection="1"/>
    <xf numFmtId="1" fontId="13" fillId="0" borderId="0" xfId="0" applyNumberFormat="1" applyFont="1" applyProtection="1">
      <protection hidden="1"/>
    </xf>
    <xf numFmtId="1" fontId="13" fillId="0" borderId="0" xfId="0" applyNumberFormat="1" applyFont="1" applyProtection="1"/>
    <xf numFmtId="1" fontId="13" fillId="0" borderId="0" xfId="0" applyNumberFormat="1" applyFont="1" applyFill="1" applyProtection="1"/>
    <xf numFmtId="1" fontId="12" fillId="7" borderId="0" xfId="0" applyNumberFormat="1" applyFont="1" applyFill="1" applyProtection="1">
      <protection locked="0"/>
    </xf>
    <xf numFmtId="1" fontId="12" fillId="0" borderId="0" xfId="0" applyNumberFormat="1" applyFont="1" applyAlignment="1" applyProtection="1">
      <alignment horizontal="center"/>
    </xf>
    <xf numFmtId="1" fontId="13" fillId="0" borderId="0" xfId="0" applyNumberFormat="1" applyFont="1" applyAlignment="1" applyProtection="1">
      <alignment horizontal="center" vertical="center"/>
    </xf>
    <xf numFmtId="1" fontId="12" fillId="0" borderId="0" xfId="0" applyNumberFormat="1" applyFont="1" applyFill="1" applyAlignment="1" applyProtection="1">
      <alignment horizontal="left"/>
      <protection hidden="1"/>
    </xf>
    <xf numFmtId="1" fontId="12" fillId="0" borderId="0" xfId="0" applyNumberFormat="1" applyFont="1" applyFill="1" applyProtection="1">
      <protection hidden="1"/>
    </xf>
    <xf numFmtId="2" fontId="12" fillId="0" borderId="0" xfId="0" applyNumberFormat="1" applyFont="1" applyProtection="1">
      <protection hidden="1"/>
    </xf>
    <xf numFmtId="0" fontId="12" fillId="0" borderId="0" xfId="0" applyFont="1"/>
    <xf numFmtId="1" fontId="12" fillId="7" borderId="0" xfId="0" applyNumberFormat="1" applyFont="1" applyFill="1" applyBorder="1" applyAlignment="1" applyProtection="1">
      <alignment horizontal="center"/>
      <protection locked="0"/>
    </xf>
    <xf numFmtId="1" fontId="12" fillId="7" borderId="0" xfId="0" applyNumberFormat="1" applyFont="1" applyFill="1" applyBorder="1" applyAlignment="1" applyProtection="1">
      <alignment horizontal="right" wrapText="1"/>
      <protection locked="0"/>
    </xf>
    <xf numFmtId="1" fontId="13" fillId="0" borderId="0" xfId="0" applyNumberFormat="1" applyFont="1" applyFill="1" applyBorder="1" applyAlignment="1">
      <alignment horizontal="right"/>
    </xf>
    <xf numFmtId="1" fontId="14" fillId="0" borderId="0" xfId="0" applyNumberFormat="1" applyFont="1" applyFill="1" applyBorder="1" applyAlignment="1">
      <alignment horizontal="center"/>
    </xf>
    <xf numFmtId="0" fontId="12" fillId="0" borderId="0" xfId="0" applyFont="1" applyProtection="1">
      <protection hidden="1"/>
    </xf>
    <xf numFmtId="0" fontId="13" fillId="0" borderId="0" xfId="0" applyFont="1" applyAlignment="1" applyProtection="1">
      <alignment horizontal="center"/>
    </xf>
    <xf numFmtId="0" fontId="13" fillId="0" borderId="0" xfId="0" applyFont="1" applyProtection="1"/>
    <xf numFmtId="0" fontId="13" fillId="0" borderId="0" xfId="0" applyFont="1" applyBorder="1"/>
    <xf numFmtId="0" fontId="12" fillId="0" borderId="0" xfId="0" applyFont="1" applyAlignment="1" applyProtection="1">
      <alignment horizontal="center"/>
    </xf>
    <xf numFmtId="0" fontId="12" fillId="0" borderId="0" xfId="0" applyFont="1" applyProtection="1"/>
    <xf numFmtId="0" fontId="12" fillId="0" borderId="0" xfId="0" applyFont="1" applyBorder="1"/>
    <xf numFmtId="0" fontId="0" fillId="0" borderId="0" xfId="0" applyProtection="1">
      <protection hidden="1"/>
    </xf>
    <xf numFmtId="0" fontId="12" fillId="0" borderId="0" xfId="0" applyFont="1" applyAlignment="1" applyProtection="1">
      <alignment horizontal="center"/>
      <protection hidden="1"/>
    </xf>
    <xf numFmtId="0" fontId="15" fillId="0" borderId="0" xfId="0" applyFont="1" applyProtection="1"/>
    <xf numFmtId="164" fontId="13" fillId="0" borderId="0" xfId="0" applyNumberFormat="1" applyFont="1" applyFill="1" applyBorder="1" applyAlignment="1">
      <alignment horizontal="right"/>
    </xf>
    <xf numFmtId="1" fontId="13" fillId="0" borderId="0" xfId="0" applyNumberFormat="1" applyFont="1" applyFill="1" applyBorder="1" applyAlignment="1" applyProtection="1">
      <alignment horizontal="right"/>
    </xf>
    <xf numFmtId="1" fontId="12" fillId="0" borderId="0" xfId="0" applyNumberFormat="1" applyFont="1"/>
    <xf numFmtId="0" fontId="13" fillId="0" borderId="0" xfId="0" applyFont="1" applyAlignment="1" applyProtection="1">
      <alignment horizontal="center"/>
      <protection hidden="1"/>
    </xf>
    <xf numFmtId="2" fontId="13" fillId="0" borderId="0" xfId="0" applyNumberFormat="1" applyFont="1" applyFill="1" applyBorder="1" applyAlignment="1" applyProtection="1">
      <alignment horizontal="right"/>
      <protection hidden="1"/>
    </xf>
    <xf numFmtId="1" fontId="13" fillId="8" borderId="0" xfId="0" applyNumberFormat="1" applyFont="1" applyFill="1" applyBorder="1" applyAlignment="1">
      <alignment horizontal="right"/>
    </xf>
    <xf numFmtId="2" fontId="13" fillId="8" borderId="0" xfId="0" applyNumberFormat="1" applyFont="1" applyFill="1" applyBorder="1" applyAlignment="1" applyProtection="1">
      <alignment horizontal="right"/>
      <protection hidden="1"/>
    </xf>
    <xf numFmtId="0" fontId="12" fillId="0" borderId="0" xfId="0" applyFont="1" applyFill="1" applyAlignment="1" applyProtection="1">
      <alignment horizontal="left"/>
      <protection hidden="1"/>
    </xf>
    <xf numFmtId="0" fontId="12" fillId="0" borderId="0" xfId="0" applyFont="1" applyFill="1" applyProtection="1">
      <protection hidden="1"/>
    </xf>
    <xf numFmtId="0" fontId="13" fillId="0" borderId="0" xfId="0" applyFont="1" applyProtection="1">
      <protection hidden="1"/>
    </xf>
    <xf numFmtId="0" fontId="12" fillId="0" borderId="0" xfId="0" applyFont="1" applyBorder="1" applyProtection="1">
      <protection hidden="1"/>
    </xf>
    <xf numFmtId="2" fontId="12" fillId="0" borderId="0" xfId="0" applyNumberFormat="1" applyFont="1" applyFill="1" applyProtection="1">
      <protection hidden="1"/>
    </xf>
    <xf numFmtId="1" fontId="17" fillId="0" borderId="0" xfId="0" applyNumberFormat="1" applyFont="1" applyAlignment="1" applyProtection="1">
      <alignment horizontal="center"/>
    </xf>
    <xf numFmtId="1" fontId="18" fillId="0" borderId="0" xfId="0" applyNumberFormat="1" applyFont="1" applyProtection="1">
      <protection hidden="1"/>
    </xf>
    <xf numFmtId="1" fontId="18" fillId="0" borderId="0" xfId="0" applyNumberFormat="1" applyFont="1" applyProtection="1"/>
    <xf numFmtId="1" fontId="17" fillId="0" borderId="0" xfId="0" applyNumberFormat="1" applyFont="1" applyProtection="1"/>
    <xf numFmtId="1" fontId="18" fillId="0" borderId="0" xfId="0" applyNumberFormat="1" applyFont="1" applyAlignment="1" applyProtection="1">
      <alignment horizontal="center"/>
    </xf>
    <xf numFmtId="164" fontId="17" fillId="0" borderId="0" xfId="0" applyNumberFormat="1" applyFont="1" applyProtection="1"/>
    <xf numFmtId="1" fontId="18" fillId="0" borderId="0" xfId="0" applyNumberFormat="1" applyFont="1" applyFill="1" applyBorder="1" applyAlignment="1" applyProtection="1">
      <alignment horizontal="left"/>
    </xf>
    <xf numFmtId="165" fontId="17" fillId="0" borderId="0" xfId="0" applyNumberFormat="1" applyFont="1" applyFill="1" applyBorder="1" applyAlignment="1" applyProtection="1">
      <alignment horizontal="right"/>
      <protection hidden="1"/>
    </xf>
    <xf numFmtId="1" fontId="18" fillId="0" borderId="0" xfId="0" applyNumberFormat="1" applyFont="1" applyAlignment="1" applyProtection="1">
      <alignment wrapText="1"/>
    </xf>
    <xf numFmtId="1" fontId="18" fillId="0" borderId="0" xfId="0" applyNumberFormat="1" applyFont="1" applyFill="1" applyBorder="1" applyAlignment="1" applyProtection="1">
      <alignment horizontal="left" wrapText="1"/>
    </xf>
    <xf numFmtId="1" fontId="18" fillId="9" borderId="0" xfId="0" applyNumberFormat="1" applyFont="1" applyFill="1" applyProtection="1">
      <protection locked="0"/>
    </xf>
    <xf numFmtId="1" fontId="18" fillId="9" borderId="0" xfId="0" applyNumberFormat="1" applyFont="1" applyFill="1" applyBorder="1" applyAlignment="1" applyProtection="1">
      <alignment horizontal="right" wrapText="1"/>
      <protection locked="0"/>
    </xf>
    <xf numFmtId="1" fontId="17" fillId="0" borderId="0" xfId="0" applyNumberFormat="1" applyFont="1" applyAlignment="1" applyProtection="1">
      <alignment horizontal="center"/>
      <protection hidden="1"/>
    </xf>
    <xf numFmtId="1" fontId="18" fillId="0" borderId="0" xfId="0" applyNumberFormat="1" applyFont="1" applyAlignment="1" applyProtection="1">
      <alignment horizontal="center"/>
      <protection hidden="1"/>
    </xf>
    <xf numFmtId="1" fontId="19" fillId="0" borderId="0" xfId="0" applyNumberFormat="1" applyFont="1" applyAlignment="1" applyProtection="1">
      <alignment horizontal="center"/>
    </xf>
    <xf numFmtId="1" fontId="20" fillId="0" borderId="0" xfId="0" applyNumberFormat="1" applyFont="1" applyProtection="1"/>
    <xf numFmtId="1" fontId="19" fillId="0" borderId="0" xfId="0" applyNumberFormat="1" applyFont="1" applyProtection="1"/>
    <xf numFmtId="1" fontId="20" fillId="0" borderId="0" xfId="0" applyNumberFormat="1" applyFont="1" applyProtection="1">
      <protection hidden="1"/>
    </xf>
    <xf numFmtId="1" fontId="20" fillId="0" borderId="0" xfId="0" applyNumberFormat="1" applyFont="1" applyFill="1" applyProtection="1">
      <protection hidden="1"/>
    </xf>
    <xf numFmtId="1" fontId="20" fillId="0" borderId="0" xfId="0" applyNumberFormat="1" applyFont="1" applyAlignment="1" applyProtection="1">
      <alignment horizontal="center"/>
    </xf>
    <xf numFmtId="1" fontId="19" fillId="0" borderId="0" xfId="0" applyNumberFormat="1" applyFont="1" applyFill="1" applyProtection="1"/>
    <xf numFmtId="2" fontId="20" fillId="0" borderId="0" xfId="0" applyNumberFormat="1" applyFont="1" applyProtection="1">
      <protection hidden="1"/>
    </xf>
    <xf numFmtId="1" fontId="20" fillId="0" borderId="0" xfId="0" applyNumberFormat="1" applyFont="1" applyAlignment="1" applyProtection="1">
      <alignment horizontal="center"/>
      <protection hidden="1"/>
    </xf>
    <xf numFmtId="1" fontId="20" fillId="0" borderId="0" xfId="0" applyNumberFormat="1" applyFont="1" applyFill="1" applyAlignment="1" applyProtection="1">
      <alignment horizontal="left"/>
      <protection hidden="1"/>
    </xf>
    <xf numFmtId="1" fontId="20" fillId="0" borderId="0" xfId="0" applyNumberFormat="1" applyFont="1" applyFill="1" applyAlignment="1" applyProtection="1">
      <alignment horizontal="center"/>
      <protection hidden="1"/>
    </xf>
    <xf numFmtId="1" fontId="19" fillId="0" borderId="0" xfId="0" applyNumberFormat="1" applyFont="1" applyProtection="1">
      <protection hidden="1"/>
    </xf>
    <xf numFmtId="0" fontId="18" fillId="0" borderId="0" xfId="0" applyFont="1" applyProtection="1"/>
    <xf numFmtId="0" fontId="20" fillId="0" borderId="0" xfId="0" applyFont="1" applyProtection="1"/>
    <xf numFmtId="1" fontId="20" fillId="0" borderId="0" xfId="0" applyNumberFormat="1" applyFont="1" applyFill="1" applyBorder="1" applyAlignment="1" applyProtection="1">
      <alignment horizontal="center"/>
    </xf>
    <xf numFmtId="0" fontId="18" fillId="0" borderId="0" xfId="0" applyFont="1" applyAlignment="1" applyProtection="1">
      <alignment horizontal="center"/>
    </xf>
    <xf numFmtId="2" fontId="20" fillId="0" borderId="0" xfId="0" applyNumberFormat="1" applyFont="1" applyFill="1" applyBorder="1" applyAlignment="1" applyProtection="1">
      <alignment horizontal="right"/>
    </xf>
    <xf numFmtId="0" fontId="20" fillId="0" borderId="0" xfId="0" applyFont="1" applyFill="1" applyProtection="1"/>
    <xf numFmtId="1" fontId="20" fillId="0" borderId="0" xfId="0" applyNumberFormat="1" applyFont="1" applyFill="1" applyProtection="1"/>
    <xf numFmtId="1" fontId="17" fillId="0" borderId="0" xfId="0" applyNumberFormat="1" applyFont="1" applyFill="1" applyBorder="1" applyAlignment="1" applyProtection="1">
      <alignment horizontal="right"/>
    </xf>
    <xf numFmtId="1" fontId="19" fillId="0" borderId="0" xfId="0" applyNumberFormat="1" applyFont="1" applyFill="1" applyBorder="1" applyAlignment="1" applyProtection="1">
      <alignment horizontal="center"/>
    </xf>
  </cellXfs>
  <cellStyles count="17">
    <cellStyle name="Accent" xfId="1"/>
    <cellStyle name="Accent 1" xfId="2"/>
    <cellStyle name="Accent 2" xfId="3"/>
    <cellStyle name="Accent 3" xfId="4"/>
    <cellStyle name="Bad" xfId="5"/>
    <cellStyle name="Error" xfId="6"/>
    <cellStyle name="Footnote" xfId="7"/>
    <cellStyle name="Good" xfId="8"/>
    <cellStyle name="Heading" xfId="9"/>
    <cellStyle name="Heading 1" xfId="10"/>
    <cellStyle name="Heading 2" xfId="11"/>
    <cellStyle name="Neutral" xfId="12" builtinId="28" customBuiltin="1"/>
    <cellStyle name="Note" xfId="13"/>
    <cellStyle name="Standard" xfId="0" builtinId="0"/>
    <cellStyle name="Status" xfId="14"/>
    <cellStyle name="Text" xfId="15"/>
    <cellStyle name="Warning" xfId="16"/>
  </cellStyles>
  <dxfs count="2">
    <dxf>
      <font>
        <color rgb="FF00B05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EE"/>
      <rgbColor rgb="00FFFF00"/>
      <rgbColor rgb="00FF00FF"/>
      <rgbColor rgb="0000FFFF"/>
      <rgbColor rgb="00800000"/>
      <rgbColor rgb="00006600"/>
      <rgbColor rgb="00000080"/>
      <rgbColor rgb="00808000"/>
      <rgbColor rgb="00800080"/>
      <rgbColor rgb="00008080"/>
      <rgbColor rgb="00FFCCCC"/>
      <rgbColor rgb="00808080"/>
      <rgbColor rgb="008080FF"/>
      <rgbColor rgb="00802060"/>
      <rgbColor rgb="00FFFFCC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FFF"/>
      <rgbColor rgb="0069FFFF"/>
      <rgbColor rgb="00CCFFCC"/>
      <rgbColor rgb="00FFFF80"/>
      <rgbColor rgb="00A6CAF0"/>
      <rgbColor rgb="00DD9CB3"/>
      <rgbColor rgb="00B38FEE"/>
      <rgbColor rgb="00DDDDDD"/>
      <rgbColor rgb="002A6FF9"/>
      <rgbColor rgb="003FB8CD"/>
      <rgbColor rgb="00488436"/>
      <rgbColor rgb="00958C41"/>
      <rgbColor rgb="00996600"/>
      <rgbColor rgb="00A0627A"/>
      <rgbColor rgb="00624FAC"/>
      <rgbColor rgb="00969696"/>
      <rgbColor rgb="001D2FBE"/>
      <rgbColor rgb="00286676"/>
      <rgbColor rgb="00004500"/>
      <rgbColor rgb="00453E01"/>
      <rgbColor rgb="006A2813"/>
      <rgbColor rgb="0085396A"/>
      <rgbColor rgb="004A3285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60960</xdr:colOff>
      <xdr:row>17</xdr:row>
      <xdr:rowOff>38100</xdr:rowOff>
    </xdr:from>
    <xdr:to>
      <xdr:col>11</xdr:col>
      <xdr:colOff>975360</xdr:colOff>
      <xdr:row>43</xdr:row>
      <xdr:rowOff>91440</xdr:rowOff>
    </xdr:to>
    <xdr:sp macro="" textlink="">
      <xdr:nvSpPr>
        <xdr:cNvPr id="2" name="Textfeld 1"/>
        <xdr:cNvSpPr txBox="1"/>
      </xdr:nvSpPr>
      <xdr:spPr>
        <a:xfrm>
          <a:off x="60960" y="3528060"/>
          <a:ext cx="7863840" cy="4610100"/>
        </a:xfrm>
        <a:prstGeom prst="rect">
          <a:avLst/>
        </a:prstGeom>
        <a:solidFill>
          <a:schemeClr val="lt1"/>
        </a:solidFill>
        <a:ln w="19050" cmpd="sng">
          <a:solidFill>
            <a:schemeClr val="tx2">
              <a:lumMod val="40000"/>
              <a:lumOff val="6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1700"/>
            </a:lnSpc>
          </a:pPr>
          <a:r>
            <a:rPr lang="de-DE" sz="1600" b="1">
              <a:latin typeface="Arial" panose="020B0604020202020204" pitchFamily="34" charset="0"/>
              <a:cs typeface="Arial" panose="020B0604020202020204" pitchFamily="34" charset="0"/>
            </a:rPr>
            <a:t>Fachinformiker/Fachinformatikerin</a:t>
          </a:r>
        </a:p>
        <a:p>
          <a:pPr algn="ctr">
            <a:lnSpc>
              <a:spcPts val="1700"/>
            </a:lnSpc>
          </a:pPr>
          <a:r>
            <a:rPr lang="de-DE" sz="1600" b="1" i="0" u="none" strike="noStrike" baseline="0" smtClean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Fachrichtung Daten- und Prozessanalyse</a:t>
          </a:r>
          <a:endParaRPr lang="de-DE" sz="1600" b="1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>
            <a:lnSpc>
              <a:spcPts val="1200"/>
            </a:lnSpc>
          </a:pPr>
          <a:r>
            <a:rPr lang="de-DE" sz="1100">
              <a:latin typeface="Arial" panose="020B0604020202020204" pitchFamily="34" charset="0"/>
              <a:cs typeface="Arial" panose="020B0604020202020204" pitchFamily="34" charset="0"/>
            </a:rPr>
            <a:t>Ausbildungsordnung vom 01.08.2020</a:t>
          </a:r>
        </a:p>
        <a:p>
          <a:pPr algn="ctr">
            <a:lnSpc>
              <a:spcPts val="1200"/>
            </a:lnSpc>
          </a:pPr>
          <a:endParaRPr lang="de-DE" sz="1100">
            <a:latin typeface="Arial" panose="020B0604020202020204" pitchFamily="34" charset="0"/>
            <a:cs typeface="Arial" panose="020B0604020202020204" pitchFamily="34" charset="0"/>
          </a:endParaRPr>
        </a:p>
        <a:p>
          <a:pPr>
            <a:lnSpc>
              <a:spcPts val="1300"/>
            </a:lnSpc>
          </a:pPr>
          <a:r>
            <a:rPr lang="de-DE" sz="1200" b="0" i="0" u="none" strike="noStrike" baseline="0" smtClean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Die Abschlussprüfung ist bestanden, wenn die Prüfungsleistungen – auch unter Berücksichtigung einer mündlichen Ergänzungsprüfung – wie folgt bewertet worden sind:</a:t>
          </a:r>
        </a:p>
        <a:p>
          <a:pPr>
            <a:lnSpc>
              <a:spcPts val="1300"/>
            </a:lnSpc>
          </a:pPr>
          <a:r>
            <a:rPr lang="de-DE" sz="1200" b="0" i="0" u="none" strike="noStrike" baseline="0" smtClean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1. im Gesamtergebnis von Teil 1 und Teil 2 mit mindestens „ausreichend“,</a:t>
          </a:r>
        </a:p>
        <a:p>
          <a:pPr>
            <a:lnSpc>
              <a:spcPts val="1300"/>
            </a:lnSpc>
          </a:pPr>
          <a:r>
            <a:rPr lang="de-DE" sz="1200" b="0" i="0" u="none" strike="noStrike" baseline="0" smtClean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2. im Ergebnis von Teil 2 mit mindestens „ausreichend“,</a:t>
          </a:r>
        </a:p>
        <a:p>
          <a:pPr>
            <a:lnSpc>
              <a:spcPts val="1300"/>
            </a:lnSpc>
          </a:pPr>
          <a:r>
            <a:rPr lang="de-DE" sz="1200" b="0" i="0" u="none" strike="noStrike" baseline="0" smtClean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3. in mindestens drei Prüfungsbereichen von Teil 2 mit mindestens „ausreichend“ und</a:t>
          </a:r>
        </a:p>
        <a:p>
          <a:pPr>
            <a:lnSpc>
              <a:spcPts val="1200"/>
            </a:lnSpc>
          </a:pPr>
          <a:r>
            <a:rPr lang="de-DE" sz="1200" b="0" i="0" u="none" strike="noStrike" baseline="0" smtClean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4. in keinem Prüfungsbereich von Teil 2 mit „ungenügend“.</a:t>
          </a:r>
        </a:p>
        <a:p>
          <a:pPr>
            <a:lnSpc>
              <a:spcPts val="1300"/>
            </a:lnSpc>
          </a:pPr>
          <a:endParaRPr lang="de-DE" sz="1200" b="0" i="0" u="none" strike="noStrike" baseline="0" smtClean="0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>
            <a:lnSpc>
              <a:spcPts val="1200"/>
            </a:lnSpc>
          </a:pPr>
          <a:r>
            <a:rPr lang="de-DE" sz="1200" b="0" i="0" u="none" strike="noStrike" baseline="0" smtClean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Der Prüfling kann in einem Prüfungsbereich eine mündliche Ergänzungsprüfung beantragen.</a:t>
          </a:r>
        </a:p>
        <a:p>
          <a:pPr>
            <a:lnSpc>
              <a:spcPts val="1300"/>
            </a:lnSpc>
          </a:pPr>
          <a:r>
            <a:rPr lang="de-DE" sz="1200" b="0" i="0" u="none" strike="noStrike" baseline="0" smtClean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Dem Antrag ist stattzugeben,</a:t>
          </a:r>
        </a:p>
        <a:p>
          <a:pPr>
            <a:lnSpc>
              <a:spcPts val="1200"/>
            </a:lnSpc>
          </a:pPr>
          <a:r>
            <a:rPr lang="de-DE" sz="1200" b="0" i="0" u="none" strike="noStrike" baseline="0" smtClean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1. wenn er für einen der folgenden Prüfungsbereiche gestellt worden ist:</a:t>
          </a:r>
        </a:p>
        <a:p>
          <a:r>
            <a:rPr lang="de-DE" sz="1200" b="0" i="0" u="none" strike="noStrike" baseline="0" smtClean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a) Durchführen einer Prozessanalyse,</a:t>
          </a:r>
        </a:p>
        <a:p>
          <a:r>
            <a:rPr lang="de-DE" sz="1200" b="0" i="0" u="none" strike="noStrike" baseline="0" smtClean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b) Sicherstellen der Datenqualität oder</a:t>
          </a:r>
        </a:p>
        <a:p>
          <a:r>
            <a:rPr lang="de-DE" sz="1200" b="0" i="0" u="none" strike="noStrike" baseline="0" smtClean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c) Wirtschafts- und Sozialkunde,</a:t>
          </a:r>
        </a:p>
        <a:p>
          <a:pPr>
            <a:lnSpc>
              <a:spcPts val="1200"/>
            </a:lnSpc>
          </a:pPr>
          <a:r>
            <a:rPr lang="de-DE" sz="1200" b="0" i="0" u="none" strike="noStrike" baseline="0" smtClean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2. wenn der benannte Prüfungsbereich schlechter als mit „ausreichend“ bewertet worden ist und</a:t>
          </a:r>
        </a:p>
        <a:p>
          <a:pPr>
            <a:lnSpc>
              <a:spcPts val="1300"/>
            </a:lnSpc>
          </a:pPr>
          <a:r>
            <a:rPr lang="de-DE" sz="1200" b="0" i="0" u="none" strike="noStrike" baseline="0" smtClean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3. wenn die mündliche Ergänzungsprüfung für das Bestehen der Abschlussprüfung den Ausschlag geben kann.</a:t>
          </a:r>
        </a:p>
        <a:p>
          <a:pPr>
            <a:lnSpc>
              <a:spcPts val="1200"/>
            </a:lnSpc>
          </a:pPr>
          <a:r>
            <a:rPr lang="de-DE" sz="1200" b="0" i="0" u="none" strike="noStrike" baseline="0" smtClean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Die mündliche Ergänzungsprüfung darf nur in einem einzigen Prüfungsbereich durchgeführt werden.</a:t>
          </a:r>
        </a:p>
        <a:p>
          <a:pPr>
            <a:lnSpc>
              <a:spcPts val="1300"/>
            </a:lnSpc>
          </a:pPr>
          <a:r>
            <a:rPr lang="de-DE" sz="1200" b="0" i="0" u="none" strike="noStrike" baseline="0" smtClean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Die mündliche Ergänzungsprüfung soll 15 Minuten dauern.</a:t>
          </a:r>
        </a:p>
        <a:p>
          <a:pPr>
            <a:lnSpc>
              <a:spcPts val="1200"/>
            </a:lnSpc>
          </a:pPr>
          <a:r>
            <a:rPr lang="de-DE" sz="1200" b="0" i="0" u="none" strike="noStrike" baseline="0" smtClean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Bei der Ermittlung des Ergebnisses für den Prüfungsbereich sind das bisherige Ergebnis und das Ergebnis der mündlichen Ergänzungsprüfung im Verhältnis 2 : 1 zu gewichten.</a:t>
          </a:r>
        </a:p>
        <a:p>
          <a:pPr>
            <a:lnSpc>
              <a:spcPts val="1200"/>
            </a:lnSpc>
          </a:pPr>
          <a:endParaRPr lang="de-DE" sz="1200" b="0" i="0" u="none" strike="noStrike" baseline="0" smtClean="0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>
            <a:lnSpc>
              <a:spcPts val="1300"/>
            </a:lnSpc>
          </a:pPr>
          <a:r>
            <a:rPr lang="de-DE" sz="1200" b="0" i="0" u="none" strike="noStrike" baseline="0" smtClean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MEPR = Mündliche Ergänzungsprüfung</a:t>
          </a:r>
          <a:endParaRPr lang="de-DE" sz="120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>
            <a:lnSpc>
              <a:spcPts val="1200"/>
            </a:lnSpc>
          </a:pPr>
          <a:endParaRPr lang="de-DE" sz="1100"/>
        </a:p>
        <a:p>
          <a:pPr algn="ctr">
            <a:lnSpc>
              <a:spcPts val="1100"/>
            </a:lnSpc>
          </a:pPr>
          <a:endParaRPr lang="de-DE" sz="1100"/>
        </a:p>
        <a:p>
          <a:pPr>
            <a:lnSpc>
              <a:spcPts val="1200"/>
            </a:lnSpc>
          </a:pPr>
          <a:endParaRPr lang="de-DE" sz="1100"/>
        </a:p>
        <a:p>
          <a:pPr>
            <a:lnSpc>
              <a:spcPts val="1100"/>
            </a:lnSpc>
          </a:pPr>
          <a:endParaRPr lang="de-DE" sz="1100"/>
        </a:p>
      </xdr:txBody>
    </xdr:sp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23"/>
  <sheetViews>
    <sheetView workbookViewId="0">
      <selection activeCell="D11" sqref="D11"/>
    </sheetView>
  </sheetViews>
  <sheetFormatPr baseColWidth="10" defaultColWidth="12.42578125" defaultRowHeight="12.75" x14ac:dyDescent="0.2"/>
  <cols>
    <col min="1" max="1" width="7.140625" style="1" customWidth="1"/>
    <col min="2" max="2" width="25.7109375" style="1" customWidth="1"/>
    <col min="3" max="4" width="7" style="1" customWidth="1"/>
    <col min="5" max="5" width="10.7109375" style="1" customWidth="1"/>
    <col min="6" max="6" width="7" style="1" customWidth="1"/>
    <col min="7" max="7" width="10.7109375" style="1" customWidth="1"/>
    <col min="8" max="9" width="7" style="1" customWidth="1"/>
    <col min="10" max="11" width="3.5703125" style="1" customWidth="1"/>
    <col min="12" max="12" width="8.28515625" style="1" customWidth="1"/>
    <col min="13" max="64" width="12.42578125" style="1" customWidth="1"/>
  </cols>
  <sheetData>
    <row r="1" spans="1:64" x14ac:dyDescent="0.2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2</v>
      </c>
      <c r="I1" s="2" t="s">
        <v>7</v>
      </c>
      <c r="J1" s="2" t="s">
        <v>8</v>
      </c>
      <c r="K1" s="3"/>
      <c r="L1" s="4" t="s">
        <v>9</v>
      </c>
      <c r="M1" s="1" t="s">
        <v>10</v>
      </c>
    </row>
    <row r="2" spans="1:64" x14ac:dyDescent="0.2">
      <c r="A2" s="5">
        <v>6605</v>
      </c>
      <c r="B2" s="5" t="s">
        <v>11</v>
      </c>
      <c r="C2" s="6"/>
      <c r="D2" s="5"/>
      <c r="E2" s="5"/>
      <c r="F2" s="2"/>
      <c r="G2" s="5"/>
      <c r="H2" s="5"/>
      <c r="I2" s="2"/>
      <c r="J2" s="5"/>
      <c r="K2" s="5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</row>
    <row r="3" spans="1:64" x14ac:dyDescent="0.2">
      <c r="A3" s="3">
        <v>8264</v>
      </c>
      <c r="B3" s="3" t="s">
        <v>12</v>
      </c>
      <c r="C3" s="7"/>
      <c r="D3" s="5"/>
      <c r="E3" s="3" t="str">
        <f>IF(ISNUMBER(C3),ROUND(C3,$A$7),"")</f>
        <v/>
      </c>
      <c r="F3" s="8">
        <v>20</v>
      </c>
      <c r="G3" s="3" t="str">
        <f>IF(ISNUMBER(E3),ROUND(E3*F3,$A$7),"")</f>
        <v/>
      </c>
      <c r="H3" s="3" t="str">
        <f>IF(ISNUMBER(E3),ROUND(E3,$A$7),"")</f>
        <v/>
      </c>
      <c r="I3" s="8" t="str">
        <f>IF(ISNUMBER(H3),VLOOKUP(ROUND(H3,$A$7),$A$18:$B$23,2,TRUE),"")</f>
        <v/>
      </c>
      <c r="J3" s="9" t="str">
        <f>IF(ISNUMBER(H3),IF(H3&gt;-0.1,1,2),"")</f>
        <v/>
      </c>
      <c r="K3" s="5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</row>
    <row r="4" spans="1:64" x14ac:dyDescent="0.2">
      <c r="A4" s="5">
        <v>6713</v>
      </c>
      <c r="B4" s="5" t="s">
        <v>13</v>
      </c>
      <c r="C4"/>
      <c r="D4" s="5"/>
      <c r="E4" s="3"/>
      <c r="F4" s="8"/>
      <c r="G4" s="3" t="str">
        <f>IF(ISNUMBER(G3),ROUND(G3,$A$7)/20,"")</f>
        <v/>
      </c>
      <c r="H4" s="3" t="str">
        <f>IF(ISNUMBER(G4),ROUND(G4,$A$7),"")</f>
        <v/>
      </c>
      <c r="I4" s="8" t="str">
        <f>IF(ISNUMBER(H4),VLOOKUP(ROUND(H4,$A$7),$A$18:$B$23,2,TRUE),"")</f>
        <v/>
      </c>
      <c r="J4" s="9" t="str">
        <f>IF(ISNUMBER(H3),IF(H3&gt;-0.1,1,2),"")</f>
        <v/>
      </c>
      <c r="K4" s="5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</row>
    <row r="5" spans="1:64" x14ac:dyDescent="0.2">
      <c r="A5"/>
      <c r="B5"/>
      <c r="C5" s="5"/>
      <c r="D5" s="5"/>
      <c r="E5" s="5"/>
      <c r="F5" s="5"/>
      <c r="G5" s="5"/>
      <c r="H5" s="5"/>
      <c r="I5" s="2"/>
      <c r="J5" s="2" t="str">
        <f>IF(ISNUMBER(I4),IF(A14,IF(I4&lt;5,6,6),7),"")</f>
        <v/>
      </c>
      <c r="K5" s="5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</row>
    <row r="6" spans="1:64" x14ac:dyDescent="0.2">
      <c r="A6" s="1" t="s">
        <v>10</v>
      </c>
      <c r="C6" s="1">
        <f>C3</f>
        <v>0</v>
      </c>
      <c r="D6" s="1">
        <f>C3</f>
        <v>0</v>
      </c>
      <c r="E6" s="1" t="e">
        <f>(H3,H4)</f>
        <v>#VALUE!</v>
      </c>
      <c r="F6" s="1" t="e">
        <f>(I3,I4)</f>
        <v>#VALUE!</v>
      </c>
      <c r="G6" s="1" t="e">
        <f>(J3,J4)</f>
        <v>#VALUE!</v>
      </c>
      <c r="I6" s="1" t="str">
        <f>J5</f>
        <v/>
      </c>
      <c r="K6" s="1">
        <f>C3</f>
        <v>0</v>
      </c>
    </row>
    <row r="7" spans="1:64" x14ac:dyDescent="0.2">
      <c r="A7" s="1">
        <v>0</v>
      </c>
      <c r="B7" s="10" t="s">
        <v>14</v>
      </c>
      <c r="C7" s="11" t="s">
        <v>15</v>
      </c>
      <c r="D7" s="11" t="s">
        <v>16</v>
      </c>
      <c r="E7" s="11" t="s">
        <v>2</v>
      </c>
      <c r="F7" s="11" t="s">
        <v>17</v>
      </c>
      <c r="G7" s="11" t="s">
        <v>18</v>
      </c>
      <c r="H7" s="11" t="s">
        <v>19</v>
      </c>
      <c r="I7" s="11" t="s">
        <v>20</v>
      </c>
      <c r="J7" s="11" t="s">
        <v>21</v>
      </c>
      <c r="K7" s="11" t="s">
        <v>22</v>
      </c>
      <c r="L7" s="11" t="s">
        <v>23</v>
      </c>
      <c r="M7" s="11" t="s">
        <v>24</v>
      </c>
      <c r="N7" s="1" t="s">
        <v>25</v>
      </c>
      <c r="O7" s="1" t="s">
        <v>9</v>
      </c>
    </row>
    <row r="8" spans="1:64" x14ac:dyDescent="0.2">
      <c r="A8" s="1">
        <v>1</v>
      </c>
    </row>
    <row r="9" spans="1:64" x14ac:dyDescent="0.2">
      <c r="A9" s="1">
        <v>2</v>
      </c>
    </row>
    <row r="12" spans="1:64" x14ac:dyDescent="0.2">
      <c r="B12" s="4" t="s">
        <v>26</v>
      </c>
    </row>
    <row r="13" spans="1:64" x14ac:dyDescent="0.2">
      <c r="A13" s="11" t="b">
        <f>ISNUMBER(I4)</f>
        <v>0</v>
      </c>
      <c r="B13" s="11" t="s">
        <v>27</v>
      </c>
    </row>
    <row r="14" spans="1:64" x14ac:dyDescent="0.2">
      <c r="A14" s="11" t="b">
        <f>AND(A13:A13)</f>
        <v>0</v>
      </c>
      <c r="B14" s="11" t="s">
        <v>28</v>
      </c>
    </row>
    <row r="17" spans="1:2" x14ac:dyDescent="0.2">
      <c r="B17" s="4" t="s">
        <v>29</v>
      </c>
    </row>
    <row r="18" spans="1:2" x14ac:dyDescent="0.2">
      <c r="A18" s="1">
        <v>0</v>
      </c>
      <c r="B18" s="1">
        <v>6</v>
      </c>
    </row>
    <row r="19" spans="1:2" x14ac:dyDescent="0.2">
      <c r="A19" s="1">
        <v>30</v>
      </c>
      <c r="B19" s="1">
        <v>5</v>
      </c>
    </row>
    <row r="20" spans="1:2" x14ac:dyDescent="0.2">
      <c r="A20" s="1">
        <v>50</v>
      </c>
      <c r="B20" s="1">
        <v>4</v>
      </c>
    </row>
    <row r="21" spans="1:2" x14ac:dyDescent="0.2">
      <c r="A21" s="1">
        <v>67</v>
      </c>
      <c r="B21" s="1">
        <v>3</v>
      </c>
    </row>
    <row r="22" spans="1:2" x14ac:dyDescent="0.2">
      <c r="A22" s="1">
        <v>81</v>
      </c>
      <c r="B22" s="1">
        <v>2</v>
      </c>
    </row>
    <row r="23" spans="1:2" x14ac:dyDescent="0.2">
      <c r="A23" s="1">
        <v>92</v>
      </c>
      <c r="B23" s="1">
        <v>1</v>
      </c>
    </row>
  </sheetData>
  <pageMargins left="0.39374999999999999" right="0.39374999999999999" top="1.0249999999999999" bottom="1.0249999999999999" header="0.78749999999999998" footer="0.78749999999999998"/>
  <pageSetup paperSize="9" orientation="landscape" useFirstPageNumber="1" horizontalDpi="300" verticalDpi="300"/>
  <headerFooter alignWithMargins="0">
    <oddHeader>&amp;C&amp;A</oddHeader>
    <oddFooter>&amp;CSeite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39"/>
  <sheetViews>
    <sheetView tabSelected="1" workbookViewId="0">
      <selection activeCell="C3" sqref="C3"/>
    </sheetView>
  </sheetViews>
  <sheetFormatPr baseColWidth="10" defaultColWidth="12.42578125" defaultRowHeight="14.25" x14ac:dyDescent="0.2"/>
  <cols>
    <col min="1" max="1" width="2" style="57" customWidth="1"/>
    <col min="2" max="2" width="34" style="41" customWidth="1"/>
    <col min="3" max="3" width="8.28515625" style="41" customWidth="1"/>
    <col min="4" max="4" width="7.140625" style="41" customWidth="1"/>
    <col min="5" max="5" width="10.7109375" style="41" customWidth="1"/>
    <col min="6" max="6" width="7.140625" style="41" customWidth="1"/>
    <col min="7" max="7" width="10.7109375" style="41" customWidth="1"/>
    <col min="8" max="9" width="7.140625" style="41" customWidth="1"/>
    <col min="10" max="11" width="3.5703125" style="57" customWidth="1"/>
    <col min="12" max="12" width="15.140625" style="53" bestFit="1" customWidth="1"/>
    <col min="13" max="13" width="12.42578125" style="57" customWidth="1"/>
    <col min="14" max="14" width="12.42578125" style="61" customWidth="1"/>
    <col min="15" max="15" width="12.42578125" style="57" customWidth="1"/>
    <col min="16" max="64" width="12.42578125" style="41" customWidth="1"/>
    <col min="65" max="16384" width="12.42578125" style="66"/>
  </cols>
  <sheetData>
    <row r="1" spans="1:64" ht="12.75" customHeight="1" x14ac:dyDescent="0.25">
      <c r="A1" s="54" t="s">
        <v>0</v>
      </c>
      <c r="B1" s="40" t="s">
        <v>1</v>
      </c>
      <c r="C1" s="40" t="s">
        <v>2</v>
      </c>
      <c r="D1" s="40"/>
      <c r="E1" s="40"/>
      <c r="F1" s="40" t="s">
        <v>5</v>
      </c>
      <c r="G1" s="40" t="s">
        <v>6</v>
      </c>
      <c r="H1" s="40" t="s">
        <v>2</v>
      </c>
      <c r="I1" s="40" t="s">
        <v>7</v>
      </c>
      <c r="J1" s="54" t="s">
        <v>8</v>
      </c>
      <c r="L1" s="52" t="s">
        <v>9</v>
      </c>
      <c r="M1" s="57" t="s">
        <v>10</v>
      </c>
    </row>
    <row r="2" spans="1:64" ht="15" x14ac:dyDescent="0.25">
      <c r="A2" s="55">
        <v>6605</v>
      </c>
      <c r="B2" s="42" t="s">
        <v>50</v>
      </c>
      <c r="C2" s="43"/>
      <c r="D2" s="43"/>
      <c r="E2" s="42"/>
      <c r="F2" s="40"/>
      <c r="G2" s="42"/>
      <c r="H2" s="42"/>
      <c r="I2" s="44"/>
      <c r="J2" s="54"/>
      <c r="L2" s="52"/>
      <c r="M2" s="67"/>
      <c r="O2" s="67"/>
    </row>
    <row r="3" spans="1:64" ht="29.25" x14ac:dyDescent="0.25">
      <c r="A3" s="55">
        <v>8264</v>
      </c>
      <c r="B3" s="48" t="s">
        <v>52</v>
      </c>
      <c r="C3" s="50"/>
      <c r="D3" s="43"/>
      <c r="E3" s="42"/>
      <c r="F3" s="44">
        <v>20</v>
      </c>
      <c r="G3" s="42" t="str">
        <f>IF(ISNUMBER(C3),ROUND(C3*F3,$A$19),"")</f>
        <v/>
      </c>
      <c r="H3" s="42" t="str">
        <f>IF(ISNUMBER(G3),ROUND((G3/F3),$A$19),"")</f>
        <v/>
      </c>
      <c r="I3" s="44" t="str">
        <f>IF(ISNUMBER(H3),VLOOKUP(ROUND(H3,$A$19),$A$34:$B$39,2,TRUE),"")</f>
        <v/>
      </c>
      <c r="J3" s="67" t="str">
        <f>IF(ISNUMBER(K3),K3,(IF(ISNUMBER(H3),IF(H3&gt;49,1,2),"")))</f>
        <v/>
      </c>
      <c r="L3" s="52">
        <v>20</v>
      </c>
      <c r="M3" s="67"/>
      <c r="N3" s="61" t="str">
        <f>IF(ISNUMBER(C3),ROUND(C3*L3,$A$21),"")</f>
        <v/>
      </c>
      <c r="O3" s="67"/>
    </row>
    <row r="4" spans="1:64" ht="15" x14ac:dyDescent="0.25">
      <c r="A4" s="55">
        <v>6713</v>
      </c>
      <c r="B4" s="42" t="s">
        <v>51</v>
      </c>
      <c r="C4" s="43"/>
      <c r="D4" s="43"/>
      <c r="E4" s="42"/>
      <c r="F4" s="66"/>
      <c r="G4" s="66" t="str">
        <f>IF(ISNUMBER(G3),ROUND(G3,$A$19)/20,"")</f>
        <v/>
      </c>
      <c r="H4" s="42" t="str">
        <f>IF(ISNUMBER(G4),ROUND((G4),$A$19),"")</f>
        <v/>
      </c>
      <c r="I4" s="44" t="str">
        <f>IF(ISNUMBER(H4),VLOOKUP(ROUND(H4,$A$19),$A$34:$B$39,2,TRUE),"")</f>
        <v/>
      </c>
      <c r="J4" s="67" t="str">
        <f>IF(ISNUMBER(K4),K4,(IF(ISNUMBER(H4),IF(H4&gt;49,1,2),"")))</f>
        <v/>
      </c>
      <c r="K4" s="68"/>
      <c r="L4" s="69"/>
      <c r="M4" s="67"/>
      <c r="N4" s="70"/>
    </row>
    <row r="5" spans="1:64" ht="15" x14ac:dyDescent="0.25">
      <c r="A5" s="55"/>
      <c r="B5" s="42"/>
      <c r="C5" s="43"/>
      <c r="D5" s="43"/>
      <c r="E5" s="42"/>
      <c r="F5" s="66"/>
      <c r="G5" s="66"/>
      <c r="H5" s="42"/>
      <c r="I5" s="44"/>
      <c r="J5" s="67"/>
      <c r="K5" s="71"/>
      <c r="L5" s="69"/>
      <c r="M5" s="67"/>
      <c r="N5" s="70"/>
    </row>
    <row r="6" spans="1:64" ht="15" x14ac:dyDescent="0.25">
      <c r="A6" s="54" t="s">
        <v>0</v>
      </c>
      <c r="B6" s="40" t="s">
        <v>1</v>
      </c>
      <c r="C6" s="40" t="s">
        <v>2</v>
      </c>
      <c r="D6" s="40" t="s">
        <v>3</v>
      </c>
      <c r="E6" s="40" t="s">
        <v>4</v>
      </c>
      <c r="F6" s="40" t="s">
        <v>5</v>
      </c>
      <c r="G6" s="40" t="s">
        <v>6</v>
      </c>
      <c r="H6" s="40" t="s">
        <v>2</v>
      </c>
      <c r="I6" s="40" t="s">
        <v>7</v>
      </c>
      <c r="J6" s="54" t="s">
        <v>8</v>
      </c>
      <c r="K6" s="58"/>
      <c r="L6" s="69"/>
      <c r="M6" s="67"/>
      <c r="N6" s="70"/>
    </row>
    <row r="7" spans="1:64" ht="15" x14ac:dyDescent="0.25">
      <c r="A7" s="56">
        <v>6607</v>
      </c>
      <c r="B7" s="43" t="s">
        <v>53</v>
      </c>
      <c r="C7" s="43"/>
      <c r="D7" s="43"/>
      <c r="E7" s="43"/>
      <c r="F7" s="45"/>
      <c r="G7" s="43"/>
      <c r="H7" s="43"/>
      <c r="I7" s="40"/>
      <c r="J7" s="59"/>
      <c r="K7" s="60"/>
      <c r="L7" s="52"/>
    </row>
    <row r="8" spans="1:64" ht="15" x14ac:dyDescent="0.25">
      <c r="A8" s="55">
        <v>8266</v>
      </c>
      <c r="B8" s="48" t="s">
        <v>58</v>
      </c>
      <c r="C8" s="51"/>
      <c r="D8" s="51"/>
      <c r="E8" s="42" t="str">
        <f>IF(AND(ISNUMBER(C8),ISNUMBER(D8)),ROUND(((ROUND(C8,$A$19)*2+ROUND(D8,$A$19))/3),$A$19),(IF(ISNUMBER(C8),ROUND(C8,$A$19),"")))</f>
        <v/>
      </c>
      <c r="F8" s="44">
        <v>10</v>
      </c>
      <c r="G8" s="42" t="str">
        <f>IF(ISNUMBER(E8),ROUND(E8*F8,$A$19),"")</f>
        <v/>
      </c>
      <c r="H8" s="42" t="str">
        <f>IF(ISNUMBER(E8),ROUND(E8,$A$19),"")</f>
        <v/>
      </c>
      <c r="I8" s="44" t="str">
        <f>IF(ISNUMBER(H8),VLOOKUP(ROUND(H8,$A$19),note,2,TRUE),"")</f>
        <v/>
      </c>
      <c r="J8" s="59" t="str">
        <f>IF(ISNUMBER(K8),K8,(IF(ISNUMBER(H8),IF(H8&gt;49.4,1,2),"")))</f>
        <v/>
      </c>
      <c r="K8" s="68"/>
      <c r="L8" s="52">
        <v>10</v>
      </c>
      <c r="N8" s="61" t="str">
        <f>IF(ISNUMBER(E8),ROUND(E8*F8,$A$21),"")</f>
        <v/>
      </c>
    </row>
    <row r="9" spans="1:64" ht="15" x14ac:dyDescent="0.25">
      <c r="A9" s="55">
        <v>8267</v>
      </c>
      <c r="B9" s="48" t="s">
        <v>59</v>
      </c>
      <c r="C9" s="51"/>
      <c r="D9" s="51"/>
      <c r="E9" s="42" t="str">
        <f>IF(AND(ISNUMBER(C9),ISNUMBER(D9)),ROUND(((ROUND(C9,$A$19)*2+ROUND(D9,$A$19))/3),$A$19),(IF(ISNUMBER(C9),ROUND(C9,$A$19),"")))</f>
        <v/>
      </c>
      <c r="F9" s="44">
        <v>10</v>
      </c>
      <c r="G9" s="42" t="str">
        <f>IF(ISNUMBER(E9),ROUND(E9*F9,$A$19),"")</f>
        <v/>
      </c>
      <c r="H9" s="42" t="str">
        <f>IF(ISNUMBER(E9),ROUND(E9,$A$19),"")</f>
        <v/>
      </c>
      <c r="I9" s="44" t="str">
        <f>IF(ISNUMBER(H9),VLOOKUP(ROUND(H9,$A$19),note,2,TRUE),"")</f>
        <v/>
      </c>
      <c r="J9" s="59" t="str">
        <f>IF(ISNUMBER(K9),K9,(IF(ISNUMBER(H9),IF(H9&gt;49.4,1,2),"")))</f>
        <v/>
      </c>
      <c r="K9" s="68"/>
      <c r="L9" s="52">
        <v>10</v>
      </c>
      <c r="N9" s="61" t="str">
        <f>IF(ISNUMBER(E9),ROUND(E9*F9,$A$21),"")</f>
        <v/>
      </c>
    </row>
    <row r="10" spans="1:64" ht="15" x14ac:dyDescent="0.25">
      <c r="A10" s="55">
        <v>5071</v>
      </c>
      <c r="B10" s="42" t="s">
        <v>54</v>
      </c>
      <c r="C10" s="51"/>
      <c r="D10" s="51"/>
      <c r="E10" s="42" t="str">
        <f>IF(AND(ISNUMBER(C10),ISNUMBER(D10)),ROUND(((ROUND(C10,$A$19)*2+ROUND(D10,$A$19))/3),$A$19),(IF(ISNUMBER(C10),ROUND(C10,$A$19),"")))</f>
        <v/>
      </c>
      <c r="F10" s="44">
        <v>10</v>
      </c>
      <c r="G10" s="42" t="str">
        <f>IF(ISNUMBER(E10),ROUND(E10*F10,$A$19),"")</f>
        <v/>
      </c>
      <c r="H10" s="42" t="str">
        <f>IF(ISNUMBER(E10),ROUND(E10,$A$19),"")</f>
        <v/>
      </c>
      <c r="I10" s="44" t="str">
        <f>IF(ISNUMBER(H10),VLOOKUP(ROUND(H10,$A$19),note,2,TRUE),"")</f>
        <v/>
      </c>
      <c r="J10" s="59" t="str">
        <f>IF(ISNUMBER(K10),K10,(IF(ISNUMBER(H10),IF(H10&gt;49.4,1,2),"")))</f>
        <v/>
      </c>
      <c r="K10" s="68"/>
      <c r="L10" s="52">
        <v>10</v>
      </c>
      <c r="N10" s="61" t="str">
        <f>IF(ISNUMBER(E10),ROUND(E10*F10,$A$21),"")</f>
        <v/>
      </c>
    </row>
    <row r="11" spans="1:64" x14ac:dyDescent="0.2">
      <c r="A11" s="67"/>
      <c r="B11" s="66"/>
      <c r="C11" s="66"/>
      <c r="D11" s="66"/>
      <c r="E11" s="66"/>
      <c r="F11" s="66"/>
      <c r="G11" s="66"/>
      <c r="H11" s="66"/>
      <c r="I11" s="66"/>
      <c r="J11" s="67"/>
      <c r="K11" s="71"/>
      <c r="L11" s="69"/>
      <c r="M11" s="67"/>
      <c r="N11" s="67"/>
      <c r="O11" s="67"/>
      <c r="P11" s="66"/>
      <c r="Q11" s="66"/>
      <c r="R11" s="66"/>
      <c r="S11" s="66"/>
      <c r="T11" s="66"/>
      <c r="U11" s="66"/>
      <c r="V11" s="66"/>
      <c r="W11" s="66"/>
      <c r="X11" s="66"/>
      <c r="Y11" s="66"/>
      <c r="Z11" s="66"/>
      <c r="AA11" s="66"/>
      <c r="AB11" s="66"/>
      <c r="AC11" s="66"/>
      <c r="AD11" s="66"/>
      <c r="AE11" s="66"/>
      <c r="AF11" s="66"/>
      <c r="AG11" s="66"/>
      <c r="AH11" s="66"/>
      <c r="AI11" s="66"/>
      <c r="AJ11" s="66"/>
      <c r="AK11" s="66"/>
      <c r="AL11" s="66"/>
      <c r="AM11" s="66"/>
      <c r="AN11" s="66"/>
      <c r="AO11" s="66"/>
      <c r="AP11" s="66"/>
      <c r="AQ11" s="66"/>
      <c r="AR11" s="66"/>
      <c r="AS11" s="66"/>
      <c r="AT11" s="66"/>
      <c r="AU11" s="66"/>
      <c r="AV11" s="66"/>
      <c r="AW11" s="66"/>
      <c r="AX11" s="66"/>
      <c r="AY11" s="66"/>
      <c r="AZ11" s="66"/>
      <c r="BA11" s="66"/>
      <c r="BB11" s="66"/>
      <c r="BC11" s="66"/>
      <c r="BD11" s="66"/>
      <c r="BE11" s="66"/>
      <c r="BF11" s="66"/>
      <c r="BG11" s="66"/>
      <c r="BH11" s="66"/>
      <c r="BI11" s="66"/>
      <c r="BJ11" s="66"/>
      <c r="BK11" s="66"/>
      <c r="BL11" s="66"/>
    </row>
    <row r="12" spans="1:64" ht="15" x14ac:dyDescent="0.25">
      <c r="A12" s="72">
        <v>5349</v>
      </c>
      <c r="B12" s="46" t="s">
        <v>55</v>
      </c>
      <c r="C12" s="51"/>
      <c r="D12" s="43"/>
      <c r="E12" s="42" t="str">
        <f>IF(ISNUMBER(C12),ROUND(C12,$A$19),"")</f>
        <v/>
      </c>
      <c r="F12" s="44">
        <v>50</v>
      </c>
      <c r="G12" s="42" t="str">
        <f>IF(ISNUMBER(E12),ROUND(E12*F12,$A$19),"")</f>
        <v/>
      </c>
      <c r="H12" s="42" t="str">
        <f>IF(ISNUMBER(E12),ROUND(E12,$A$19),"")</f>
        <v/>
      </c>
      <c r="I12" s="66"/>
      <c r="J12" s="67"/>
      <c r="K12" s="71"/>
      <c r="L12" s="69"/>
      <c r="N12" s="67"/>
    </row>
    <row r="13" spans="1:64" ht="15" x14ac:dyDescent="0.25">
      <c r="A13" s="72">
        <v>6110</v>
      </c>
      <c r="B13" s="46" t="s">
        <v>56</v>
      </c>
      <c r="C13" s="51"/>
      <c r="D13" s="43"/>
      <c r="E13" s="42" t="str">
        <f>IF(ISNUMBER(C13),ROUND(C13,$A$19),"")</f>
        <v/>
      </c>
      <c r="F13" s="44">
        <v>50</v>
      </c>
      <c r="G13" s="42" t="str">
        <f>IF(ISNUMBER(E13),ROUND(E13*F13,$A$19),"")</f>
        <v/>
      </c>
      <c r="H13" s="42" t="str">
        <f>IF(ISNUMBER(E13),ROUND(E13,$A$19),"")</f>
        <v/>
      </c>
      <c r="I13" s="66"/>
      <c r="J13" s="67"/>
      <c r="K13" s="71"/>
      <c r="L13" s="52"/>
    </row>
    <row r="14" spans="1:64" ht="29.25" x14ac:dyDescent="0.25">
      <c r="A14" s="72">
        <v>8265</v>
      </c>
      <c r="B14" s="49" t="s">
        <v>60</v>
      </c>
      <c r="C14" s="66"/>
      <c r="D14" s="43"/>
      <c r="E14" s="66" t="str">
        <f>IF(ISNUMBER(E12+E13),ROUND(E12+E13,$A$19)/2,"")</f>
        <v/>
      </c>
      <c r="F14" s="44">
        <v>50</v>
      </c>
      <c r="G14" s="66" t="str">
        <f>IF(ISNUMBER(G12+G13),ROUND(G12+G13,$A$19)/2,"")</f>
        <v/>
      </c>
      <c r="H14" s="42" t="str">
        <f>IF(ISNUMBER(E14),ROUND((E14),$A$19),"")</f>
        <v/>
      </c>
      <c r="I14" s="44" t="str">
        <f>IF(ISNUMBER(H14),VLOOKUP(ROUND(H14,$A$19),$A$34:$B$39,2,TRUE),"")</f>
        <v/>
      </c>
      <c r="J14" s="59" t="str">
        <f>IF(ISNUMBER(K14),K14,(IF(ISNUMBER(H14),IF(H14&gt;49,1,2),"")))</f>
        <v/>
      </c>
      <c r="K14" s="68"/>
      <c r="L14" s="52">
        <v>50</v>
      </c>
      <c r="N14" s="61" t="str">
        <f>IF(ISNUMBER(E14),ROUND(E14*F14,$A$21),"")</f>
        <v/>
      </c>
    </row>
    <row r="15" spans="1:64" ht="15" x14ac:dyDescent="0.25">
      <c r="A15" s="55">
        <v>6715</v>
      </c>
      <c r="B15" s="42" t="s">
        <v>57</v>
      </c>
      <c r="C15" s="43"/>
      <c r="D15" s="43"/>
      <c r="E15" s="42"/>
      <c r="F15" s="44"/>
      <c r="G15" s="43" t="str">
        <f>IF(AND(ISNUMBER(G8),ISNUMBER(G9),ISNUMBER(G10),ISNUMBER(G14)),ROUND(G8+G9+G10+G14,$A$19),"")</f>
        <v/>
      </c>
      <c r="H15" s="73" t="str">
        <f>IF(ISNUMBER(G15),ROUND((G15/80),$A$19),"")</f>
        <v/>
      </c>
      <c r="I15" s="40" t="str">
        <f>IF(ISNUMBER(H15),VLOOKUP(ROUND(H15,$A$19),note,2,TRUE),"")</f>
        <v/>
      </c>
      <c r="J15" s="59"/>
      <c r="K15" s="59"/>
      <c r="L15" s="52"/>
    </row>
    <row r="16" spans="1:64" ht="15" x14ac:dyDescent="0.25">
      <c r="A16" s="55"/>
      <c r="B16" s="46"/>
      <c r="C16" s="43"/>
      <c r="D16" s="43"/>
      <c r="E16" s="42"/>
      <c r="F16" s="44"/>
      <c r="G16" s="43"/>
      <c r="H16" s="73"/>
      <c r="I16" s="40"/>
      <c r="J16" s="59"/>
      <c r="K16" s="59"/>
      <c r="L16" s="52"/>
    </row>
    <row r="17" spans="1:64" ht="15" x14ac:dyDescent="0.25">
      <c r="A17" s="56">
        <v>6129</v>
      </c>
      <c r="B17" s="43" t="s">
        <v>32</v>
      </c>
      <c r="C17" s="47" t="str">
        <f>IF(AND(ISNUMBER(N3),ISNUMBER(N8),ISNUMBER(N9),ISNUMBER(N10),ISNUMBER(N14)),ROUND((N3+N8+N9+N10+N14)/100,$A$21),"")</f>
        <v/>
      </c>
      <c r="D17" s="43"/>
      <c r="E17" s="43"/>
      <c r="F17" s="43"/>
      <c r="G17" s="73" t="str">
        <f>IF(AND(ISNUMBER(G14),ISNUMBER(G8),ISNUMBER(G9),ISNUMBER(G10),ISNUMBER(G3)),ROUND(G14+G8+G9+G10+G3,$A$19),"")</f>
        <v/>
      </c>
      <c r="H17" s="73" t="str">
        <f>IF(ISNUMBER(G17),ROUND((G17/100),$A$19),"")</f>
        <v/>
      </c>
      <c r="I17" s="40" t="str">
        <f>IF(ISNUMBER(H17),VLOOKUP(ROUND(H17,$A$19),note,2,TRUE),"")</f>
        <v/>
      </c>
      <c r="J17" s="74" t="str">
        <f>IF(ISNUMBER(I17),IF(A30,IF(I17&lt;5,6,7),7),"")</f>
        <v/>
      </c>
      <c r="K17" s="55"/>
      <c r="L17" s="53" t="str">
        <f>IF(J17=6,"bestanden",IF(J17=7,"nicht bestanden",""))</f>
        <v/>
      </c>
    </row>
    <row r="18" spans="1:64" s="67" customFormat="1" x14ac:dyDescent="0.2">
      <c r="A18" s="57" t="s">
        <v>10</v>
      </c>
      <c r="B18" s="57"/>
      <c r="C18" s="57" t="e">
        <f>(C3,C8,C9,C10,C12,D8,D9,D10,C13)</f>
        <v>#VALUE!</v>
      </c>
      <c r="D18" s="57" t="e">
        <f>(C8,C9,C10)</f>
        <v>#VALUE!</v>
      </c>
      <c r="E18" s="57" t="e">
        <f>(H3,H4,H8,H9,H10,H12,H15,H13,H14)</f>
        <v>#VALUE!</v>
      </c>
      <c r="F18" s="57" t="e">
        <f>(I3,I4,I8,I9,I10,I12,I15,I13,I14)</f>
        <v>#VALUE!</v>
      </c>
      <c r="G18" s="57" t="e">
        <f>(J3,J4,J8,J9,J10,J14)</f>
        <v>#VALUE!</v>
      </c>
      <c r="H18" s="57" t="e">
        <f>(K8,K9,K10,K4,K14)</f>
        <v>#VALUE!</v>
      </c>
      <c r="I18" s="57" t="str">
        <f>J17</f>
        <v/>
      </c>
      <c r="J18" s="57" t="e">
        <f>(A17,A2,A3,A7,A14,A8,A9,A10)</f>
        <v>#VALUE!</v>
      </c>
      <c r="K18" s="57" t="e">
        <f>(C8,C9,C10)</f>
        <v>#VALUE!</v>
      </c>
      <c r="L18" s="62"/>
      <c r="M18" s="57"/>
      <c r="N18" s="61" t="str">
        <f>C17</f>
        <v/>
      </c>
      <c r="O18" s="57" t="e">
        <f>(L17,L2,L3,L7,L14,L8,L9,L10)</f>
        <v>#VALUE!</v>
      </c>
      <c r="P18" s="57"/>
      <c r="Q18" s="57"/>
      <c r="R18" s="57"/>
      <c r="S18" s="57"/>
      <c r="T18" s="57"/>
      <c r="U18" s="57"/>
      <c r="V18" s="57"/>
      <c r="W18" s="57"/>
      <c r="X18" s="57"/>
      <c r="Y18" s="57"/>
      <c r="Z18" s="57"/>
      <c r="AA18" s="57"/>
      <c r="AB18" s="57"/>
      <c r="AC18" s="57"/>
      <c r="AD18" s="57"/>
      <c r="AE18" s="57"/>
      <c r="AF18" s="57"/>
      <c r="AG18" s="57"/>
      <c r="AH18" s="57"/>
      <c r="AI18" s="57"/>
      <c r="AJ18" s="57"/>
      <c r="AK18" s="57"/>
      <c r="AL18" s="57"/>
      <c r="AM18" s="57"/>
      <c r="AN18" s="57"/>
      <c r="AO18" s="57"/>
      <c r="AP18" s="57"/>
      <c r="AQ18" s="57"/>
      <c r="AR18" s="57"/>
      <c r="AS18" s="57"/>
      <c r="AT18" s="57"/>
      <c r="AU18" s="57"/>
      <c r="AV18" s="57"/>
      <c r="AW18" s="57"/>
      <c r="AX18" s="57"/>
      <c r="AY18" s="57"/>
      <c r="AZ18" s="57"/>
      <c r="BA18" s="57"/>
      <c r="BB18" s="57"/>
      <c r="BC18" s="57"/>
      <c r="BD18" s="57"/>
      <c r="BE18" s="57"/>
      <c r="BF18" s="57"/>
      <c r="BG18" s="57"/>
      <c r="BH18" s="57"/>
      <c r="BI18" s="57"/>
      <c r="BJ18" s="57"/>
      <c r="BK18" s="57"/>
      <c r="BL18" s="57"/>
    </row>
    <row r="19" spans="1:64" s="67" customFormat="1" x14ac:dyDescent="0.2">
      <c r="A19" s="57">
        <v>0</v>
      </c>
      <c r="B19" s="63" t="s">
        <v>14</v>
      </c>
      <c r="C19" s="58" t="s">
        <v>15</v>
      </c>
      <c r="D19" s="58" t="s">
        <v>16</v>
      </c>
      <c r="E19" s="58" t="s">
        <v>2</v>
      </c>
      <c r="F19" s="58" t="s">
        <v>17</v>
      </c>
      <c r="G19" s="58" t="s">
        <v>18</v>
      </c>
      <c r="H19" s="58" t="s">
        <v>19</v>
      </c>
      <c r="I19" s="58" t="s">
        <v>20</v>
      </c>
      <c r="J19" s="58" t="s">
        <v>21</v>
      </c>
      <c r="K19" s="58" t="s">
        <v>22</v>
      </c>
      <c r="L19" s="64" t="s">
        <v>23</v>
      </c>
      <c r="M19" s="58" t="s">
        <v>24</v>
      </c>
      <c r="N19" s="61" t="s">
        <v>25</v>
      </c>
      <c r="O19" s="57" t="s">
        <v>9</v>
      </c>
      <c r="P19" s="57"/>
      <c r="Q19" s="57"/>
      <c r="R19" s="57"/>
      <c r="S19" s="57"/>
      <c r="T19" s="57"/>
      <c r="U19" s="57"/>
      <c r="V19" s="57"/>
      <c r="W19" s="57"/>
      <c r="X19" s="57"/>
      <c r="Y19" s="57"/>
      <c r="Z19" s="57"/>
      <c r="AA19" s="57"/>
      <c r="AB19" s="57"/>
      <c r="AC19" s="57"/>
      <c r="AD19" s="57"/>
      <c r="AE19" s="57"/>
      <c r="AF19" s="57"/>
      <c r="AG19" s="57"/>
      <c r="AH19" s="57"/>
      <c r="AI19" s="57"/>
      <c r="AJ19" s="57"/>
      <c r="AK19" s="57"/>
      <c r="AL19" s="57"/>
      <c r="AM19" s="57"/>
      <c r="AN19" s="57"/>
      <c r="AO19" s="57"/>
      <c r="AP19" s="57"/>
      <c r="AQ19" s="57"/>
      <c r="AR19" s="57"/>
      <c r="AS19" s="57"/>
      <c r="AT19" s="57"/>
      <c r="AU19" s="57"/>
      <c r="AV19" s="57"/>
      <c r="AW19" s="57"/>
      <c r="AX19" s="57"/>
      <c r="AY19" s="57"/>
      <c r="AZ19" s="57"/>
      <c r="BA19" s="57"/>
      <c r="BB19" s="57"/>
      <c r="BC19" s="57"/>
      <c r="BD19" s="57"/>
      <c r="BE19" s="57"/>
      <c r="BF19" s="57"/>
      <c r="BG19" s="57"/>
      <c r="BH19" s="57"/>
      <c r="BI19" s="57"/>
      <c r="BJ19" s="57"/>
      <c r="BK19" s="57"/>
      <c r="BL19" s="57"/>
    </row>
    <row r="20" spans="1:64" s="67" customFormat="1" x14ac:dyDescent="0.2">
      <c r="A20" s="57">
        <v>1</v>
      </c>
      <c r="B20" s="57"/>
      <c r="C20" s="57"/>
      <c r="D20" s="57"/>
      <c r="E20" s="57"/>
      <c r="F20" s="57"/>
      <c r="G20" s="57"/>
      <c r="H20" s="57"/>
      <c r="I20" s="57"/>
      <c r="J20" s="57"/>
      <c r="K20" s="57"/>
      <c r="L20" s="62"/>
      <c r="M20" s="57"/>
      <c r="N20" s="61"/>
      <c r="O20" s="57"/>
      <c r="P20" s="57"/>
      <c r="Q20" s="57"/>
      <c r="R20" s="57"/>
      <c r="S20" s="57"/>
      <c r="T20" s="57"/>
      <c r="U20" s="57"/>
      <c r="V20" s="57"/>
      <c r="W20" s="57"/>
      <c r="X20" s="57"/>
      <c r="Y20" s="57"/>
      <c r="Z20" s="57"/>
      <c r="AA20" s="57"/>
      <c r="AB20" s="57"/>
      <c r="AC20" s="57"/>
      <c r="AD20" s="57"/>
      <c r="AE20" s="57"/>
      <c r="AF20" s="57"/>
      <c r="AG20" s="57"/>
      <c r="AH20" s="57"/>
      <c r="AI20" s="57"/>
      <c r="AJ20" s="57"/>
      <c r="AK20" s="57"/>
      <c r="AL20" s="57"/>
      <c r="AM20" s="57"/>
      <c r="AN20" s="57"/>
      <c r="AO20" s="57"/>
      <c r="AP20" s="57"/>
      <c r="AQ20" s="57"/>
      <c r="AR20" s="57"/>
      <c r="AS20" s="57"/>
      <c r="AT20" s="57"/>
      <c r="AU20" s="57"/>
      <c r="AV20" s="57"/>
      <c r="AW20" s="57"/>
      <c r="AX20" s="57"/>
      <c r="AY20" s="57"/>
      <c r="AZ20" s="57"/>
      <c r="BA20" s="57"/>
      <c r="BB20" s="57"/>
      <c r="BC20" s="57"/>
      <c r="BD20" s="57"/>
      <c r="BE20" s="57"/>
      <c r="BF20" s="57"/>
      <c r="BG20" s="57"/>
      <c r="BH20" s="57"/>
      <c r="BI20" s="57"/>
      <c r="BJ20" s="57"/>
      <c r="BK20" s="57"/>
      <c r="BL20" s="57"/>
    </row>
    <row r="21" spans="1:64" s="67" customFormat="1" x14ac:dyDescent="0.2">
      <c r="A21" s="57">
        <v>2</v>
      </c>
      <c r="B21" s="57"/>
      <c r="C21" s="57"/>
      <c r="D21" s="57"/>
      <c r="E21" s="57"/>
      <c r="F21" s="57"/>
      <c r="G21" s="57"/>
      <c r="H21" s="57"/>
      <c r="I21" s="57"/>
      <c r="J21" s="57"/>
      <c r="K21" s="57"/>
      <c r="L21" s="62"/>
      <c r="M21" s="57"/>
      <c r="N21" s="61"/>
      <c r="O21" s="57"/>
      <c r="P21" s="57"/>
      <c r="Q21" s="57"/>
      <c r="R21" s="57"/>
      <c r="S21" s="57"/>
      <c r="T21" s="57"/>
      <c r="U21" s="57"/>
      <c r="V21" s="57"/>
      <c r="W21" s="57"/>
      <c r="X21" s="57"/>
      <c r="Y21" s="57"/>
      <c r="Z21" s="57"/>
      <c r="AA21" s="57"/>
      <c r="AB21" s="57"/>
      <c r="AC21" s="57"/>
      <c r="AD21" s="57"/>
      <c r="AE21" s="57"/>
      <c r="AF21" s="57"/>
      <c r="AG21" s="57"/>
      <c r="AH21" s="57"/>
      <c r="AI21" s="57"/>
      <c r="AJ21" s="57"/>
      <c r="AK21" s="57"/>
      <c r="AL21" s="57"/>
      <c r="AM21" s="57"/>
      <c r="AN21" s="57"/>
      <c r="AO21" s="57"/>
      <c r="AP21" s="57"/>
      <c r="AQ21" s="57"/>
      <c r="AR21" s="57"/>
      <c r="AS21" s="57"/>
      <c r="AT21" s="57"/>
      <c r="AU21" s="57"/>
      <c r="AV21" s="57"/>
      <c r="AW21" s="57"/>
      <c r="AX21" s="57"/>
      <c r="AY21" s="57"/>
      <c r="AZ21" s="57"/>
      <c r="BA21" s="57"/>
      <c r="BB21" s="57"/>
      <c r="BC21" s="57"/>
      <c r="BD21" s="57"/>
      <c r="BE21" s="57"/>
      <c r="BF21" s="57"/>
      <c r="BG21" s="57"/>
      <c r="BH21" s="57"/>
      <c r="BI21" s="57"/>
      <c r="BJ21" s="57"/>
      <c r="BK21" s="57"/>
      <c r="BL21" s="57"/>
    </row>
    <row r="22" spans="1:64" s="67" customFormat="1" x14ac:dyDescent="0.2">
      <c r="C22" s="57"/>
      <c r="D22" s="57"/>
      <c r="E22" s="57"/>
      <c r="F22" s="57"/>
      <c r="G22" s="57"/>
      <c r="H22" s="57"/>
      <c r="I22" s="57"/>
      <c r="J22" s="57"/>
      <c r="K22" s="57"/>
      <c r="L22" s="62"/>
      <c r="M22" s="57"/>
      <c r="N22" s="61"/>
      <c r="O22" s="57"/>
      <c r="P22" s="57"/>
      <c r="Q22" s="57"/>
      <c r="R22" s="57"/>
      <c r="S22" s="57"/>
      <c r="T22" s="57"/>
      <c r="U22" s="57"/>
      <c r="V22" s="57"/>
      <c r="W22" s="57"/>
      <c r="X22" s="57"/>
      <c r="Y22" s="57"/>
      <c r="Z22" s="57"/>
      <c r="AA22" s="57"/>
      <c r="AB22" s="57"/>
      <c r="AC22" s="57"/>
      <c r="AD22" s="57"/>
      <c r="AE22" s="57"/>
      <c r="AF22" s="57"/>
      <c r="AG22" s="57"/>
      <c r="AH22" s="57"/>
      <c r="AI22" s="57"/>
      <c r="AJ22" s="57"/>
      <c r="AK22" s="57"/>
      <c r="AL22" s="57"/>
      <c r="AM22" s="57"/>
      <c r="AN22" s="57"/>
      <c r="AO22" s="57"/>
      <c r="AP22" s="57"/>
      <c r="AQ22" s="57"/>
      <c r="AR22" s="57"/>
      <c r="AS22" s="57"/>
      <c r="AT22" s="57"/>
      <c r="AU22" s="57"/>
      <c r="AV22" s="57"/>
      <c r="AW22" s="57"/>
      <c r="AX22" s="57"/>
      <c r="AY22" s="57"/>
      <c r="AZ22" s="57"/>
      <c r="BA22" s="57"/>
      <c r="BB22" s="57"/>
      <c r="BC22" s="57"/>
      <c r="BD22" s="57"/>
      <c r="BE22" s="57"/>
      <c r="BF22" s="57"/>
      <c r="BG22" s="57"/>
      <c r="BH22" s="57"/>
      <c r="BI22" s="57"/>
      <c r="BJ22" s="57"/>
      <c r="BK22" s="57"/>
      <c r="BL22" s="57"/>
    </row>
    <row r="23" spans="1:64" s="67" customFormat="1" x14ac:dyDescent="0.2">
      <c r="C23" s="57"/>
      <c r="D23" s="57"/>
      <c r="E23" s="57"/>
      <c r="F23" s="57"/>
      <c r="G23" s="57"/>
      <c r="H23" s="57"/>
      <c r="I23" s="57"/>
      <c r="J23" s="57"/>
      <c r="K23" s="57"/>
      <c r="L23" s="62"/>
      <c r="M23" s="57"/>
      <c r="N23" s="61"/>
      <c r="O23" s="57"/>
      <c r="P23" s="57"/>
      <c r="Q23" s="57"/>
      <c r="R23" s="57"/>
      <c r="S23" s="57"/>
      <c r="T23" s="57"/>
      <c r="U23" s="57"/>
      <c r="V23" s="57"/>
      <c r="W23" s="57"/>
      <c r="X23" s="57"/>
      <c r="Y23" s="57"/>
      <c r="Z23" s="57"/>
      <c r="AA23" s="57"/>
      <c r="AB23" s="57"/>
      <c r="AC23" s="57"/>
      <c r="AD23" s="57"/>
      <c r="AE23" s="57"/>
      <c r="AF23" s="57"/>
      <c r="AG23" s="57"/>
      <c r="AH23" s="57"/>
      <c r="AI23" s="57"/>
      <c r="AJ23" s="57"/>
      <c r="AK23" s="57"/>
      <c r="AL23" s="57"/>
      <c r="AM23" s="57"/>
      <c r="AN23" s="57"/>
      <c r="AO23" s="57"/>
      <c r="AP23" s="57"/>
      <c r="AQ23" s="57"/>
      <c r="AR23" s="57"/>
      <c r="AS23" s="57"/>
      <c r="AT23" s="57"/>
      <c r="AU23" s="57"/>
      <c r="AV23" s="57"/>
      <c r="AW23" s="57"/>
      <c r="AX23" s="57"/>
      <c r="AY23" s="57"/>
      <c r="AZ23" s="57"/>
      <c r="BA23" s="57"/>
      <c r="BB23" s="57"/>
      <c r="BC23" s="57"/>
      <c r="BD23" s="57"/>
      <c r="BE23" s="57"/>
      <c r="BF23" s="57"/>
      <c r="BG23" s="57"/>
      <c r="BH23" s="57"/>
      <c r="BI23" s="57"/>
      <c r="BJ23" s="57"/>
      <c r="BK23" s="57"/>
      <c r="BL23" s="57"/>
    </row>
    <row r="24" spans="1:64" s="67" customFormat="1" ht="15" x14ac:dyDescent="0.25">
      <c r="A24" s="57"/>
      <c r="B24" s="65" t="s">
        <v>26</v>
      </c>
      <c r="C24" s="57"/>
      <c r="D24" s="57"/>
      <c r="E24" s="57"/>
      <c r="F24" s="57"/>
      <c r="G24" s="57"/>
      <c r="H24" s="57"/>
      <c r="I24" s="57"/>
      <c r="J24" s="57"/>
      <c r="K24" s="57"/>
      <c r="L24" s="62"/>
      <c r="M24" s="57"/>
      <c r="N24" s="61"/>
      <c r="O24" s="57"/>
      <c r="P24" s="57"/>
      <c r="Q24" s="57"/>
      <c r="R24" s="57"/>
      <c r="S24" s="57"/>
      <c r="T24" s="57"/>
      <c r="U24" s="57"/>
      <c r="V24" s="57"/>
      <c r="W24" s="57"/>
      <c r="X24" s="57"/>
      <c r="Y24" s="57"/>
      <c r="Z24" s="57"/>
      <c r="AA24" s="57"/>
      <c r="AB24" s="57"/>
      <c r="AC24" s="57"/>
      <c r="AD24" s="57"/>
      <c r="AE24" s="57"/>
      <c r="AF24" s="57"/>
      <c r="AG24" s="57"/>
      <c r="AH24" s="57"/>
      <c r="AI24" s="57"/>
      <c r="AJ24" s="57"/>
      <c r="AK24" s="57"/>
      <c r="AL24" s="57"/>
      <c r="AM24" s="57"/>
      <c r="AN24" s="57"/>
      <c r="AO24" s="57"/>
      <c r="AP24" s="57"/>
      <c r="AQ24" s="57"/>
      <c r="AR24" s="57"/>
      <c r="AS24" s="57"/>
      <c r="AT24" s="57"/>
      <c r="AU24" s="57"/>
      <c r="AV24" s="57"/>
      <c r="AW24" s="57"/>
      <c r="AX24" s="57"/>
      <c r="AY24" s="57"/>
      <c r="AZ24" s="57"/>
      <c r="BA24" s="57"/>
      <c r="BB24" s="57"/>
      <c r="BC24" s="57"/>
      <c r="BD24" s="57"/>
      <c r="BE24" s="57"/>
      <c r="BF24" s="57"/>
      <c r="BG24" s="57"/>
      <c r="BH24" s="57"/>
      <c r="BI24" s="57"/>
      <c r="BJ24" s="57"/>
      <c r="BK24" s="57"/>
      <c r="BL24" s="57"/>
    </row>
    <row r="25" spans="1:64" s="67" customFormat="1" x14ac:dyDescent="0.2">
      <c r="A25" s="58" t="b">
        <f>IF(I17&lt;5,TRUE,FALSE)</f>
        <v>0</v>
      </c>
      <c r="B25" s="58" t="s">
        <v>33</v>
      </c>
      <c r="C25" s="57"/>
      <c r="D25" s="57"/>
      <c r="E25" s="57"/>
      <c r="F25" s="57"/>
      <c r="G25" s="57"/>
      <c r="H25" s="57"/>
      <c r="I25" s="57"/>
      <c r="J25" s="57"/>
      <c r="K25" s="57"/>
      <c r="L25" s="62"/>
      <c r="M25" s="57"/>
      <c r="N25" s="61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  <c r="AA25" s="57"/>
      <c r="AB25" s="57"/>
      <c r="AC25" s="57"/>
      <c r="AD25" s="57"/>
      <c r="AE25" s="57"/>
      <c r="AF25" s="57"/>
      <c r="AG25" s="57"/>
      <c r="AH25" s="57"/>
      <c r="AI25" s="57"/>
      <c r="AJ25" s="57"/>
      <c r="AK25" s="57"/>
      <c r="AL25" s="57"/>
      <c r="AM25" s="57"/>
      <c r="AN25" s="57"/>
      <c r="AO25" s="57"/>
      <c r="AP25" s="57"/>
      <c r="AQ25" s="57"/>
      <c r="AR25" s="57"/>
      <c r="AS25" s="57"/>
      <c r="AT25" s="57"/>
      <c r="AU25" s="57"/>
      <c r="AV25" s="57"/>
      <c r="AW25" s="57"/>
      <c r="AX25" s="57"/>
      <c r="AY25" s="57"/>
      <c r="AZ25" s="57"/>
      <c r="BA25" s="57"/>
      <c r="BB25" s="57"/>
      <c r="BC25" s="57"/>
      <c r="BD25" s="57"/>
      <c r="BE25" s="57"/>
      <c r="BF25" s="57"/>
      <c r="BG25" s="57"/>
      <c r="BH25" s="57"/>
      <c r="BI25" s="57"/>
      <c r="BJ25" s="57"/>
      <c r="BK25" s="57"/>
      <c r="BL25" s="57"/>
    </row>
    <row r="26" spans="1:64" s="67" customFormat="1" x14ac:dyDescent="0.2">
      <c r="A26" s="58" t="b">
        <f>IF(I15&lt;5,TRUE,FALSE)</f>
        <v>0</v>
      </c>
      <c r="B26" s="58" t="s">
        <v>34</v>
      </c>
      <c r="C26" s="57"/>
      <c r="D26" s="57"/>
      <c r="E26" s="57"/>
      <c r="F26" s="57"/>
      <c r="G26" s="57"/>
      <c r="H26" s="57"/>
      <c r="I26" s="57"/>
      <c r="J26" s="57"/>
      <c r="K26" s="57"/>
      <c r="L26" s="62"/>
      <c r="M26" s="57"/>
      <c r="N26" s="61"/>
      <c r="O26" s="57"/>
      <c r="P26" s="57"/>
      <c r="Q26" s="57"/>
      <c r="R26" s="57"/>
      <c r="S26" s="57"/>
      <c r="T26" s="57"/>
      <c r="U26" s="57"/>
      <c r="V26" s="57"/>
      <c r="W26" s="57"/>
      <c r="X26" s="57"/>
      <c r="Y26" s="57"/>
      <c r="Z26" s="57"/>
      <c r="AA26" s="57"/>
      <c r="AB26" s="57"/>
      <c r="AC26" s="57"/>
      <c r="AD26" s="57"/>
      <c r="AE26" s="57"/>
      <c r="AF26" s="57"/>
      <c r="AG26" s="57"/>
      <c r="AH26" s="57"/>
      <c r="AI26" s="57"/>
      <c r="AJ26" s="57"/>
      <c r="AK26" s="57"/>
      <c r="AL26" s="57"/>
      <c r="AM26" s="57"/>
      <c r="AN26" s="57"/>
      <c r="AO26" s="57"/>
      <c r="AP26" s="57"/>
      <c r="AQ26" s="57"/>
      <c r="AR26" s="57"/>
      <c r="AS26" s="57"/>
      <c r="AT26" s="57"/>
      <c r="AU26" s="57"/>
      <c r="AV26" s="57"/>
      <c r="AW26" s="57"/>
      <c r="AX26" s="57"/>
      <c r="AY26" s="57"/>
      <c r="AZ26" s="57"/>
      <c r="BA26" s="57"/>
      <c r="BB26" s="57"/>
      <c r="BC26" s="57"/>
      <c r="BD26" s="57"/>
      <c r="BE26" s="57"/>
      <c r="BF26" s="57"/>
      <c r="BG26" s="57"/>
      <c r="BH26" s="57"/>
      <c r="BI26" s="57"/>
      <c r="BJ26" s="57"/>
      <c r="BK26" s="57"/>
      <c r="BL26" s="57"/>
    </row>
    <row r="27" spans="1:64" s="67" customFormat="1" x14ac:dyDescent="0.2">
      <c r="A27" s="58" t="b">
        <f>COUNTIF(I8:I14,"=6")&lt;=0</f>
        <v>1</v>
      </c>
      <c r="B27" s="58" t="s">
        <v>35</v>
      </c>
      <c r="C27" s="57"/>
      <c r="D27" s="57"/>
      <c r="E27" s="57"/>
      <c r="F27" s="57"/>
      <c r="G27" s="57"/>
      <c r="H27" s="57"/>
      <c r="I27" s="57"/>
      <c r="J27" s="57"/>
      <c r="K27" s="57"/>
      <c r="L27" s="62"/>
      <c r="M27" s="57"/>
      <c r="N27" s="61"/>
      <c r="O27" s="57"/>
      <c r="P27" s="57"/>
      <c r="Q27" s="57"/>
      <c r="R27" s="57"/>
      <c r="S27" s="57"/>
      <c r="T27" s="57"/>
      <c r="U27" s="57"/>
      <c r="V27" s="57"/>
      <c r="W27" s="57"/>
      <c r="X27" s="57"/>
      <c r="Y27" s="57"/>
      <c r="Z27" s="57"/>
      <c r="AA27" s="57"/>
      <c r="AB27" s="57"/>
      <c r="AC27" s="57"/>
      <c r="AD27" s="57"/>
      <c r="AE27" s="57"/>
      <c r="AF27" s="57"/>
      <c r="AG27" s="57"/>
      <c r="AH27" s="57"/>
      <c r="AI27" s="57"/>
      <c r="AJ27" s="57"/>
      <c r="AK27" s="57"/>
      <c r="AL27" s="57"/>
      <c r="AM27" s="57"/>
      <c r="AN27" s="57"/>
      <c r="AO27" s="57"/>
      <c r="AP27" s="57"/>
      <c r="AQ27" s="57"/>
      <c r="AR27" s="57"/>
      <c r="AS27" s="57"/>
      <c r="AT27" s="57"/>
      <c r="AU27" s="57"/>
      <c r="AV27" s="57"/>
      <c r="AW27" s="57"/>
      <c r="AX27" s="57"/>
      <c r="AY27" s="57"/>
      <c r="AZ27" s="57"/>
      <c r="BA27" s="57"/>
      <c r="BB27" s="57"/>
      <c r="BC27" s="57"/>
      <c r="BD27" s="57"/>
      <c r="BE27" s="57"/>
      <c r="BF27" s="57"/>
      <c r="BG27" s="57"/>
      <c r="BH27" s="57"/>
      <c r="BI27" s="57"/>
      <c r="BJ27" s="57"/>
      <c r="BK27" s="57"/>
      <c r="BL27" s="57"/>
    </row>
    <row r="28" spans="1:64" s="67" customFormat="1" x14ac:dyDescent="0.2">
      <c r="A28" s="58" t="b">
        <f>COUNTIF(I8:I14,"&lt;=4")&gt;=3</f>
        <v>0</v>
      </c>
      <c r="B28" s="58" t="s">
        <v>36</v>
      </c>
      <c r="C28" s="57"/>
      <c r="D28" s="57"/>
      <c r="E28" s="57"/>
      <c r="F28" s="57"/>
      <c r="G28" s="57"/>
      <c r="H28" s="57"/>
      <c r="I28" s="57"/>
      <c r="J28" s="57"/>
      <c r="K28" s="57"/>
      <c r="L28" s="62"/>
      <c r="M28" s="57"/>
      <c r="N28" s="61"/>
      <c r="O28" s="57"/>
      <c r="P28" s="57"/>
      <c r="Q28" s="57"/>
      <c r="R28" s="57"/>
      <c r="S28" s="57"/>
      <c r="T28" s="57"/>
      <c r="U28" s="57"/>
      <c r="V28" s="57"/>
      <c r="W28" s="57"/>
      <c r="X28" s="57"/>
      <c r="Y28" s="57"/>
      <c r="Z28" s="57"/>
      <c r="AA28" s="57"/>
      <c r="AB28" s="57"/>
      <c r="AC28" s="57"/>
      <c r="AD28" s="57"/>
      <c r="AE28" s="57"/>
      <c r="AF28" s="57"/>
      <c r="AG28" s="57"/>
      <c r="AH28" s="57"/>
      <c r="AI28" s="57"/>
      <c r="AJ28" s="57"/>
      <c r="AK28" s="57"/>
      <c r="AL28" s="57"/>
      <c r="AM28" s="57"/>
      <c r="AN28" s="57"/>
      <c r="AO28" s="57"/>
      <c r="AP28" s="57"/>
      <c r="AQ28" s="57"/>
      <c r="AR28" s="57"/>
      <c r="AS28" s="57"/>
      <c r="AT28" s="57"/>
      <c r="AU28" s="57"/>
      <c r="AV28" s="57"/>
      <c r="AW28" s="57"/>
      <c r="AX28" s="57"/>
      <c r="AY28" s="57"/>
      <c r="AZ28" s="57"/>
      <c r="BA28" s="57"/>
      <c r="BB28" s="57"/>
      <c r="BC28" s="57"/>
      <c r="BD28" s="57"/>
      <c r="BE28" s="57"/>
      <c r="BF28" s="57"/>
      <c r="BG28" s="57"/>
      <c r="BH28" s="57"/>
      <c r="BI28" s="57"/>
      <c r="BJ28" s="57"/>
      <c r="BK28" s="57"/>
      <c r="BL28" s="57"/>
    </row>
    <row r="29" spans="1:64" s="67" customFormat="1" x14ac:dyDescent="0.2">
      <c r="A29" s="58" t="b">
        <f>ISNUMBER(I17)</f>
        <v>0</v>
      </c>
      <c r="B29" s="58" t="s">
        <v>27</v>
      </c>
      <c r="C29" s="57"/>
      <c r="D29" s="57"/>
      <c r="E29" s="57"/>
      <c r="F29" s="57"/>
      <c r="G29" s="57"/>
      <c r="H29" s="57"/>
      <c r="I29" s="57"/>
      <c r="J29" s="57"/>
      <c r="K29" s="57"/>
      <c r="L29" s="62"/>
      <c r="M29" s="57"/>
      <c r="N29" s="61"/>
      <c r="O29" s="57"/>
      <c r="P29" s="57"/>
      <c r="Q29" s="57"/>
      <c r="R29" s="57"/>
      <c r="S29" s="57"/>
      <c r="T29" s="57"/>
      <c r="U29" s="57"/>
      <c r="V29" s="57"/>
      <c r="W29" s="57"/>
      <c r="X29" s="57"/>
      <c r="Y29" s="57"/>
      <c r="Z29" s="57"/>
      <c r="AA29" s="57"/>
      <c r="AB29" s="57"/>
      <c r="AC29" s="57"/>
      <c r="AD29" s="57"/>
      <c r="AE29" s="57"/>
      <c r="AF29" s="57"/>
      <c r="AG29" s="57"/>
      <c r="AH29" s="57"/>
      <c r="AI29" s="57"/>
      <c r="AJ29" s="57"/>
      <c r="AK29" s="57"/>
      <c r="AL29" s="57"/>
      <c r="AM29" s="57"/>
      <c r="AN29" s="57"/>
      <c r="AO29" s="57"/>
      <c r="AP29" s="57"/>
      <c r="AQ29" s="57"/>
      <c r="AR29" s="57"/>
      <c r="AS29" s="57"/>
      <c r="AT29" s="57"/>
      <c r="AU29" s="57"/>
      <c r="AV29" s="57"/>
      <c r="AW29" s="57"/>
      <c r="AX29" s="57"/>
      <c r="AY29" s="57"/>
      <c r="AZ29" s="57"/>
      <c r="BA29" s="57"/>
      <c r="BB29" s="57"/>
      <c r="BC29" s="57"/>
      <c r="BD29" s="57"/>
      <c r="BE29" s="57"/>
      <c r="BF29" s="57"/>
      <c r="BG29" s="57"/>
      <c r="BH29" s="57"/>
      <c r="BI29" s="57"/>
      <c r="BJ29" s="57"/>
      <c r="BK29" s="57"/>
      <c r="BL29" s="57"/>
    </row>
    <row r="30" spans="1:64" s="67" customFormat="1" x14ac:dyDescent="0.2">
      <c r="A30" s="58" t="b">
        <f>AND(A25:A29)</f>
        <v>0</v>
      </c>
      <c r="B30" s="58" t="s">
        <v>28</v>
      </c>
      <c r="C30" s="57"/>
      <c r="D30" s="57"/>
      <c r="E30" s="57"/>
      <c r="F30" s="57"/>
      <c r="G30" s="57"/>
      <c r="H30" s="57"/>
      <c r="I30" s="57"/>
      <c r="J30" s="57"/>
      <c r="K30" s="57"/>
      <c r="L30" s="62"/>
      <c r="M30" s="57"/>
      <c r="N30" s="61"/>
      <c r="O30" s="57"/>
      <c r="P30" s="57"/>
      <c r="Q30" s="57"/>
      <c r="R30" s="57"/>
      <c r="S30" s="57"/>
      <c r="T30" s="57"/>
      <c r="U30" s="57"/>
      <c r="V30" s="57"/>
      <c r="W30" s="57"/>
      <c r="X30" s="57"/>
      <c r="Y30" s="57"/>
      <c r="Z30" s="57"/>
      <c r="AA30" s="57"/>
      <c r="AB30" s="57"/>
      <c r="AC30" s="57"/>
      <c r="AD30" s="57"/>
      <c r="AE30" s="57"/>
      <c r="AF30" s="57"/>
      <c r="AG30" s="57"/>
      <c r="AH30" s="57"/>
      <c r="AI30" s="57"/>
      <c r="AJ30" s="57"/>
      <c r="AK30" s="57"/>
      <c r="AL30" s="57"/>
      <c r="AM30" s="57"/>
      <c r="AN30" s="57"/>
      <c r="AO30" s="57"/>
      <c r="AP30" s="57"/>
      <c r="AQ30" s="57"/>
      <c r="AR30" s="57"/>
      <c r="AS30" s="57"/>
      <c r="AT30" s="57"/>
      <c r="AU30" s="57"/>
      <c r="AV30" s="57"/>
      <c r="AW30" s="57"/>
      <c r="AX30" s="57"/>
      <c r="AY30" s="57"/>
      <c r="AZ30" s="57"/>
      <c r="BA30" s="57"/>
      <c r="BB30" s="57"/>
      <c r="BC30" s="57"/>
      <c r="BD30" s="57"/>
      <c r="BE30" s="57"/>
      <c r="BF30" s="57"/>
      <c r="BG30" s="57"/>
      <c r="BH30" s="57"/>
      <c r="BI30" s="57"/>
      <c r="BJ30" s="57"/>
      <c r="BK30" s="57"/>
      <c r="BL30" s="57"/>
    </row>
    <row r="31" spans="1:64" s="67" customFormat="1" x14ac:dyDescent="0.2">
      <c r="A31" s="57"/>
      <c r="B31" s="57"/>
      <c r="C31" s="57"/>
      <c r="D31" s="57"/>
      <c r="E31" s="57"/>
      <c r="F31" s="57"/>
      <c r="G31" s="57"/>
      <c r="H31" s="57"/>
      <c r="I31" s="57"/>
      <c r="J31" s="57"/>
      <c r="K31" s="57"/>
      <c r="L31" s="62"/>
      <c r="M31" s="57"/>
      <c r="N31" s="61"/>
      <c r="O31" s="57"/>
      <c r="P31" s="57"/>
      <c r="Q31" s="57"/>
      <c r="R31" s="57"/>
      <c r="S31" s="57"/>
      <c r="T31" s="57"/>
      <c r="U31" s="57"/>
      <c r="V31" s="57"/>
      <c r="W31" s="57"/>
      <c r="X31" s="57"/>
      <c r="Y31" s="57"/>
      <c r="Z31" s="57"/>
      <c r="AA31" s="57"/>
      <c r="AB31" s="57"/>
      <c r="AC31" s="57"/>
      <c r="AD31" s="57"/>
      <c r="AE31" s="57"/>
      <c r="AF31" s="57"/>
      <c r="AG31" s="57"/>
      <c r="AH31" s="57"/>
      <c r="AI31" s="57"/>
      <c r="AJ31" s="57"/>
      <c r="AK31" s="57"/>
      <c r="AL31" s="57"/>
      <c r="AM31" s="57"/>
      <c r="AN31" s="57"/>
      <c r="AO31" s="57"/>
      <c r="AP31" s="57"/>
      <c r="AQ31" s="57"/>
      <c r="AR31" s="57"/>
      <c r="AS31" s="57"/>
      <c r="AT31" s="57"/>
      <c r="AU31" s="57"/>
      <c r="AV31" s="57"/>
      <c r="AW31" s="57"/>
      <c r="AX31" s="57"/>
      <c r="AY31" s="57"/>
      <c r="AZ31" s="57"/>
      <c r="BA31" s="57"/>
      <c r="BB31" s="57"/>
      <c r="BC31" s="57"/>
      <c r="BD31" s="57"/>
      <c r="BE31" s="57"/>
      <c r="BF31" s="57"/>
      <c r="BG31" s="57"/>
      <c r="BH31" s="57"/>
      <c r="BI31" s="57"/>
      <c r="BJ31" s="57"/>
      <c r="BK31" s="57"/>
      <c r="BL31" s="57"/>
    </row>
    <row r="32" spans="1:64" s="67" customFormat="1" x14ac:dyDescent="0.2">
      <c r="A32" s="57"/>
      <c r="B32" s="57"/>
      <c r="C32" s="57"/>
      <c r="D32" s="57"/>
      <c r="E32" s="57"/>
      <c r="F32" s="57"/>
      <c r="G32" s="57"/>
      <c r="H32" s="57"/>
      <c r="I32" s="57"/>
      <c r="J32" s="57"/>
      <c r="K32" s="57"/>
      <c r="L32" s="62"/>
      <c r="M32" s="57"/>
      <c r="N32" s="61"/>
      <c r="O32" s="57"/>
      <c r="P32" s="57"/>
      <c r="Q32" s="57"/>
      <c r="R32" s="57"/>
      <c r="S32" s="57"/>
      <c r="T32" s="57"/>
      <c r="U32" s="57"/>
      <c r="V32" s="57"/>
      <c r="W32" s="57"/>
      <c r="X32" s="57"/>
      <c r="Y32" s="57"/>
      <c r="Z32" s="57"/>
      <c r="AA32" s="57"/>
      <c r="AB32" s="57"/>
      <c r="AC32" s="57"/>
      <c r="AD32" s="57"/>
      <c r="AE32" s="57"/>
      <c r="AF32" s="57"/>
      <c r="AG32" s="57"/>
      <c r="AH32" s="57"/>
      <c r="AI32" s="57"/>
      <c r="AJ32" s="57"/>
      <c r="AK32" s="57"/>
      <c r="AL32" s="57"/>
      <c r="AM32" s="57"/>
      <c r="AN32" s="57"/>
      <c r="AO32" s="57"/>
      <c r="AP32" s="57"/>
      <c r="AQ32" s="57"/>
      <c r="AR32" s="57"/>
      <c r="AS32" s="57"/>
      <c r="AT32" s="57"/>
      <c r="AU32" s="57"/>
      <c r="AV32" s="57"/>
      <c r="AW32" s="57"/>
      <c r="AX32" s="57"/>
      <c r="AY32" s="57"/>
      <c r="AZ32" s="57"/>
      <c r="BA32" s="57"/>
      <c r="BB32" s="57"/>
      <c r="BC32" s="57"/>
      <c r="BD32" s="57"/>
      <c r="BE32" s="57"/>
      <c r="BF32" s="57"/>
      <c r="BG32" s="57"/>
      <c r="BH32" s="57"/>
      <c r="BI32" s="57"/>
      <c r="BJ32" s="57"/>
      <c r="BK32" s="57"/>
      <c r="BL32" s="57"/>
    </row>
    <row r="33" spans="1:64" s="67" customFormat="1" ht="15" x14ac:dyDescent="0.25">
      <c r="A33" s="57"/>
      <c r="B33" s="65" t="s">
        <v>29</v>
      </c>
      <c r="C33" s="57"/>
      <c r="D33" s="57"/>
      <c r="E33" s="57"/>
      <c r="F33" s="57"/>
      <c r="G33" s="57"/>
      <c r="H33" s="57"/>
      <c r="I33" s="57"/>
      <c r="J33" s="57"/>
      <c r="K33" s="57"/>
      <c r="L33" s="62"/>
      <c r="M33" s="57"/>
      <c r="N33" s="61"/>
      <c r="O33" s="57"/>
      <c r="P33" s="57"/>
      <c r="Q33" s="57"/>
      <c r="R33" s="57"/>
      <c r="S33" s="57"/>
      <c r="T33" s="57"/>
      <c r="U33" s="57"/>
      <c r="V33" s="57"/>
      <c r="W33" s="57"/>
      <c r="X33" s="57"/>
      <c r="Y33" s="57"/>
      <c r="Z33" s="57"/>
      <c r="AA33" s="57"/>
      <c r="AB33" s="57"/>
      <c r="AC33" s="57"/>
      <c r="AD33" s="57"/>
      <c r="AE33" s="57"/>
      <c r="AF33" s="57"/>
      <c r="AG33" s="57"/>
      <c r="AH33" s="57"/>
      <c r="AI33" s="57"/>
      <c r="AJ33" s="57"/>
      <c r="AK33" s="57"/>
      <c r="AL33" s="57"/>
      <c r="AM33" s="57"/>
      <c r="AN33" s="57"/>
      <c r="AO33" s="57"/>
      <c r="AP33" s="57"/>
      <c r="AQ33" s="57"/>
      <c r="AR33" s="57"/>
      <c r="AS33" s="57"/>
      <c r="AT33" s="57"/>
      <c r="AU33" s="57"/>
      <c r="AV33" s="57"/>
      <c r="AW33" s="57"/>
      <c r="AX33" s="57"/>
      <c r="AY33" s="57"/>
      <c r="AZ33" s="57"/>
      <c r="BA33" s="57"/>
      <c r="BB33" s="57"/>
      <c r="BC33" s="57"/>
      <c r="BD33" s="57"/>
      <c r="BE33" s="57"/>
      <c r="BF33" s="57"/>
      <c r="BG33" s="57"/>
      <c r="BH33" s="57"/>
      <c r="BI33" s="57"/>
      <c r="BJ33" s="57"/>
      <c r="BK33" s="57"/>
      <c r="BL33" s="57"/>
    </row>
    <row r="34" spans="1:64" s="67" customFormat="1" x14ac:dyDescent="0.2">
      <c r="A34" s="57">
        <v>0</v>
      </c>
      <c r="B34" s="57">
        <v>6</v>
      </c>
      <c r="C34" s="57"/>
      <c r="D34" s="57"/>
      <c r="E34" s="57"/>
      <c r="F34" s="57"/>
      <c r="G34" s="57"/>
      <c r="H34" s="57"/>
      <c r="I34" s="57"/>
      <c r="J34" s="57"/>
      <c r="K34" s="57"/>
      <c r="L34" s="62"/>
      <c r="M34" s="57"/>
      <c r="N34" s="61"/>
      <c r="O34" s="57"/>
      <c r="P34" s="57"/>
      <c r="Q34" s="57"/>
      <c r="R34" s="57"/>
      <c r="S34" s="57"/>
      <c r="T34" s="57"/>
      <c r="U34" s="57"/>
      <c r="V34" s="57"/>
      <c r="W34" s="57"/>
      <c r="X34" s="57"/>
      <c r="Y34" s="57"/>
      <c r="Z34" s="57"/>
      <c r="AA34" s="57"/>
      <c r="AB34" s="57"/>
      <c r="AC34" s="57"/>
      <c r="AD34" s="57"/>
      <c r="AE34" s="57"/>
      <c r="AF34" s="57"/>
      <c r="AG34" s="57"/>
      <c r="AH34" s="57"/>
      <c r="AI34" s="57"/>
      <c r="AJ34" s="57"/>
      <c r="AK34" s="57"/>
      <c r="AL34" s="57"/>
      <c r="AM34" s="57"/>
      <c r="AN34" s="57"/>
      <c r="AO34" s="57"/>
      <c r="AP34" s="57"/>
      <c r="AQ34" s="57"/>
      <c r="AR34" s="57"/>
      <c r="AS34" s="57"/>
      <c r="AT34" s="57"/>
      <c r="AU34" s="57"/>
      <c r="AV34" s="57"/>
      <c r="AW34" s="57"/>
      <c r="AX34" s="57"/>
      <c r="AY34" s="57"/>
      <c r="AZ34" s="57"/>
      <c r="BA34" s="57"/>
      <c r="BB34" s="57"/>
      <c r="BC34" s="57"/>
      <c r="BD34" s="57"/>
      <c r="BE34" s="57"/>
      <c r="BF34" s="57"/>
      <c r="BG34" s="57"/>
      <c r="BH34" s="57"/>
      <c r="BI34" s="57"/>
      <c r="BJ34" s="57"/>
      <c r="BK34" s="57"/>
      <c r="BL34" s="57"/>
    </row>
    <row r="35" spans="1:64" s="67" customFormat="1" x14ac:dyDescent="0.2">
      <c r="A35" s="57">
        <v>30</v>
      </c>
      <c r="B35" s="57">
        <v>5</v>
      </c>
      <c r="C35" s="57"/>
      <c r="D35" s="57"/>
      <c r="E35" s="57"/>
      <c r="F35" s="57"/>
      <c r="G35" s="57"/>
      <c r="H35" s="57"/>
      <c r="I35" s="57"/>
      <c r="J35" s="57"/>
      <c r="K35" s="57"/>
      <c r="L35" s="62"/>
      <c r="M35" s="57"/>
      <c r="N35" s="61"/>
      <c r="O35" s="57"/>
      <c r="P35" s="57"/>
      <c r="Q35" s="57"/>
      <c r="R35" s="57"/>
      <c r="S35" s="57"/>
      <c r="T35" s="57"/>
      <c r="U35" s="57"/>
      <c r="V35" s="57"/>
      <c r="W35" s="57"/>
      <c r="X35" s="57"/>
      <c r="Y35" s="57"/>
      <c r="Z35" s="57"/>
      <c r="AA35" s="57"/>
      <c r="AB35" s="57"/>
      <c r="AC35" s="57"/>
      <c r="AD35" s="57"/>
      <c r="AE35" s="57"/>
      <c r="AF35" s="57"/>
      <c r="AG35" s="57"/>
      <c r="AH35" s="57"/>
      <c r="AI35" s="57"/>
      <c r="AJ35" s="57"/>
      <c r="AK35" s="57"/>
      <c r="AL35" s="57"/>
      <c r="AM35" s="57"/>
      <c r="AN35" s="57"/>
      <c r="AO35" s="57"/>
      <c r="AP35" s="57"/>
      <c r="AQ35" s="57"/>
      <c r="AR35" s="57"/>
      <c r="AS35" s="57"/>
      <c r="AT35" s="57"/>
      <c r="AU35" s="57"/>
      <c r="AV35" s="57"/>
      <c r="AW35" s="57"/>
      <c r="AX35" s="57"/>
      <c r="AY35" s="57"/>
      <c r="AZ35" s="57"/>
      <c r="BA35" s="57"/>
      <c r="BB35" s="57"/>
      <c r="BC35" s="57"/>
      <c r="BD35" s="57"/>
      <c r="BE35" s="57"/>
      <c r="BF35" s="57"/>
      <c r="BG35" s="57"/>
      <c r="BH35" s="57"/>
      <c r="BI35" s="57"/>
      <c r="BJ35" s="57"/>
      <c r="BK35" s="57"/>
      <c r="BL35" s="57"/>
    </row>
    <row r="36" spans="1:64" s="67" customFormat="1" x14ac:dyDescent="0.2">
      <c r="A36" s="57">
        <v>50</v>
      </c>
      <c r="B36" s="57">
        <v>4</v>
      </c>
      <c r="C36" s="57"/>
      <c r="D36" s="57"/>
      <c r="E36" s="57"/>
      <c r="F36" s="57"/>
      <c r="G36" s="57"/>
      <c r="H36" s="57"/>
      <c r="I36" s="57"/>
      <c r="J36" s="57"/>
      <c r="K36" s="57"/>
      <c r="L36" s="62"/>
      <c r="M36" s="57"/>
      <c r="N36" s="61"/>
      <c r="O36" s="57"/>
      <c r="P36" s="57"/>
      <c r="Q36" s="57"/>
      <c r="R36" s="57"/>
      <c r="S36" s="57"/>
      <c r="T36" s="57"/>
      <c r="U36" s="57"/>
      <c r="V36" s="57"/>
      <c r="W36" s="57"/>
      <c r="X36" s="57"/>
      <c r="Y36" s="57"/>
      <c r="Z36" s="57"/>
      <c r="AA36" s="57"/>
      <c r="AB36" s="57"/>
      <c r="AC36" s="57"/>
      <c r="AD36" s="57"/>
      <c r="AE36" s="57"/>
      <c r="AF36" s="57"/>
      <c r="AG36" s="57"/>
      <c r="AH36" s="57"/>
      <c r="AI36" s="57"/>
      <c r="AJ36" s="57"/>
      <c r="AK36" s="57"/>
      <c r="AL36" s="57"/>
      <c r="AM36" s="57"/>
      <c r="AN36" s="57"/>
      <c r="AO36" s="57"/>
      <c r="AP36" s="57"/>
      <c r="AQ36" s="57"/>
      <c r="AR36" s="57"/>
      <c r="AS36" s="57"/>
      <c r="AT36" s="57"/>
      <c r="AU36" s="57"/>
      <c r="AV36" s="57"/>
      <c r="AW36" s="57"/>
      <c r="AX36" s="57"/>
      <c r="AY36" s="57"/>
      <c r="AZ36" s="57"/>
      <c r="BA36" s="57"/>
      <c r="BB36" s="57"/>
      <c r="BC36" s="57"/>
      <c r="BD36" s="57"/>
      <c r="BE36" s="57"/>
      <c r="BF36" s="57"/>
      <c r="BG36" s="57"/>
      <c r="BH36" s="57"/>
      <c r="BI36" s="57"/>
      <c r="BJ36" s="57"/>
      <c r="BK36" s="57"/>
      <c r="BL36" s="57"/>
    </row>
    <row r="37" spans="1:64" s="67" customFormat="1" x14ac:dyDescent="0.2">
      <c r="A37" s="57">
        <v>67</v>
      </c>
      <c r="B37" s="57">
        <v>3</v>
      </c>
      <c r="C37" s="57"/>
      <c r="D37" s="57"/>
      <c r="E37" s="57"/>
      <c r="F37" s="57"/>
      <c r="G37" s="57"/>
      <c r="H37" s="57"/>
      <c r="I37" s="57"/>
      <c r="J37" s="57"/>
      <c r="K37" s="57"/>
      <c r="L37" s="62"/>
      <c r="M37" s="57"/>
      <c r="N37" s="61"/>
      <c r="O37" s="57"/>
      <c r="P37" s="57"/>
      <c r="Q37" s="57"/>
      <c r="R37" s="57"/>
      <c r="S37" s="57"/>
      <c r="T37" s="57"/>
      <c r="U37" s="57"/>
      <c r="V37" s="57"/>
      <c r="W37" s="57"/>
      <c r="X37" s="57"/>
      <c r="Y37" s="57"/>
      <c r="Z37" s="57"/>
      <c r="AA37" s="57"/>
      <c r="AB37" s="57"/>
      <c r="AC37" s="57"/>
      <c r="AD37" s="57"/>
      <c r="AE37" s="57"/>
      <c r="AF37" s="57"/>
      <c r="AG37" s="57"/>
      <c r="AH37" s="57"/>
      <c r="AI37" s="57"/>
      <c r="AJ37" s="57"/>
      <c r="AK37" s="57"/>
      <c r="AL37" s="57"/>
      <c r="AM37" s="57"/>
      <c r="AN37" s="57"/>
      <c r="AO37" s="57"/>
      <c r="AP37" s="57"/>
      <c r="AQ37" s="57"/>
      <c r="AR37" s="57"/>
      <c r="AS37" s="57"/>
      <c r="AT37" s="57"/>
      <c r="AU37" s="57"/>
      <c r="AV37" s="57"/>
      <c r="AW37" s="57"/>
      <c r="AX37" s="57"/>
      <c r="AY37" s="57"/>
      <c r="AZ37" s="57"/>
      <c r="BA37" s="57"/>
      <c r="BB37" s="57"/>
      <c r="BC37" s="57"/>
      <c r="BD37" s="57"/>
      <c r="BE37" s="57"/>
      <c r="BF37" s="57"/>
      <c r="BG37" s="57"/>
      <c r="BH37" s="57"/>
      <c r="BI37" s="57"/>
      <c r="BJ37" s="57"/>
      <c r="BK37" s="57"/>
      <c r="BL37" s="57"/>
    </row>
    <row r="38" spans="1:64" s="67" customFormat="1" x14ac:dyDescent="0.2">
      <c r="A38" s="57">
        <v>81</v>
      </c>
      <c r="B38" s="57">
        <v>2</v>
      </c>
      <c r="C38" s="57"/>
      <c r="D38" s="57"/>
      <c r="E38" s="57"/>
      <c r="F38" s="57"/>
      <c r="G38" s="57"/>
      <c r="H38" s="57"/>
      <c r="I38" s="57"/>
      <c r="J38" s="57"/>
      <c r="K38" s="57"/>
      <c r="L38" s="62"/>
      <c r="M38" s="57"/>
      <c r="N38" s="61"/>
      <c r="O38" s="57"/>
      <c r="P38" s="57"/>
      <c r="Q38" s="57"/>
      <c r="R38" s="57"/>
      <c r="S38" s="57"/>
      <c r="T38" s="57"/>
      <c r="U38" s="57"/>
      <c r="V38" s="57"/>
      <c r="W38" s="57"/>
      <c r="X38" s="57"/>
      <c r="Y38" s="57"/>
      <c r="Z38" s="57"/>
      <c r="AA38" s="57"/>
      <c r="AB38" s="57"/>
      <c r="AC38" s="57"/>
      <c r="AD38" s="57"/>
      <c r="AE38" s="57"/>
      <c r="AF38" s="57"/>
      <c r="AG38" s="57"/>
      <c r="AH38" s="57"/>
      <c r="AI38" s="57"/>
      <c r="AJ38" s="57"/>
      <c r="AK38" s="57"/>
      <c r="AL38" s="57"/>
      <c r="AM38" s="57"/>
      <c r="AN38" s="57"/>
      <c r="AO38" s="57"/>
      <c r="AP38" s="57"/>
      <c r="AQ38" s="57"/>
      <c r="AR38" s="57"/>
      <c r="AS38" s="57"/>
      <c r="AT38" s="57"/>
      <c r="AU38" s="57"/>
      <c r="AV38" s="57"/>
      <c r="AW38" s="57"/>
      <c r="AX38" s="57"/>
      <c r="AY38" s="57"/>
      <c r="AZ38" s="57"/>
      <c r="BA38" s="57"/>
      <c r="BB38" s="57"/>
      <c r="BC38" s="57"/>
      <c r="BD38" s="57"/>
      <c r="BE38" s="57"/>
      <c r="BF38" s="57"/>
      <c r="BG38" s="57"/>
      <c r="BH38" s="57"/>
      <c r="BI38" s="57"/>
      <c r="BJ38" s="57"/>
      <c r="BK38" s="57"/>
      <c r="BL38" s="57"/>
    </row>
    <row r="39" spans="1:64" s="67" customFormat="1" x14ac:dyDescent="0.2">
      <c r="A39" s="57">
        <v>92</v>
      </c>
      <c r="B39" s="57">
        <v>1</v>
      </c>
      <c r="C39" s="57"/>
      <c r="D39" s="57"/>
      <c r="E39" s="57"/>
      <c r="F39" s="57"/>
      <c r="G39" s="57"/>
      <c r="H39" s="57"/>
      <c r="I39" s="57"/>
      <c r="J39" s="57"/>
      <c r="K39" s="57"/>
      <c r="L39" s="62"/>
      <c r="M39" s="57"/>
      <c r="N39" s="61"/>
      <c r="O39" s="57"/>
      <c r="P39" s="57"/>
      <c r="Q39" s="57"/>
      <c r="R39" s="57"/>
      <c r="S39" s="57"/>
      <c r="T39" s="57"/>
      <c r="U39" s="57"/>
      <c r="V39" s="57"/>
      <c r="W39" s="57"/>
      <c r="X39" s="57"/>
      <c r="Y39" s="57"/>
      <c r="Z39" s="57"/>
      <c r="AA39" s="57"/>
      <c r="AB39" s="57"/>
      <c r="AC39" s="57"/>
      <c r="AD39" s="57"/>
      <c r="AE39" s="57"/>
      <c r="AF39" s="57"/>
      <c r="AG39" s="57"/>
      <c r="AH39" s="57"/>
      <c r="AI39" s="57"/>
      <c r="AJ39" s="57"/>
      <c r="AK39" s="57"/>
      <c r="AL39" s="57"/>
      <c r="AM39" s="57"/>
      <c r="AN39" s="57"/>
      <c r="AO39" s="57"/>
      <c r="AP39" s="57"/>
      <c r="AQ39" s="57"/>
      <c r="AR39" s="57"/>
      <c r="AS39" s="57"/>
      <c r="AT39" s="57"/>
      <c r="AU39" s="57"/>
      <c r="AV39" s="57"/>
      <c r="AW39" s="57"/>
      <c r="AX39" s="57"/>
      <c r="AY39" s="57"/>
      <c r="AZ39" s="57"/>
      <c r="BA39" s="57"/>
      <c r="BB39" s="57"/>
      <c r="BC39" s="57"/>
      <c r="BD39" s="57"/>
      <c r="BE39" s="57"/>
      <c r="BF39" s="57"/>
      <c r="BG39" s="57"/>
      <c r="BH39" s="57"/>
      <c r="BI39" s="57"/>
      <c r="BJ39" s="57"/>
      <c r="BK39" s="57"/>
      <c r="BL39" s="57"/>
    </row>
  </sheetData>
  <sheetProtection password="CF50" sheet="1" objects="1" scenarios="1" selectLockedCells="1"/>
  <conditionalFormatting sqref="L17">
    <cfRule type="cellIs" dxfId="1" priority="1" stopIfTrue="1" operator="equal">
      <formula>"nicht bestanden"</formula>
    </cfRule>
    <cfRule type="cellIs" dxfId="0" priority="2" stopIfTrue="1" operator="equal">
      <formula>"bestanden"</formula>
    </cfRule>
  </conditionalFormatting>
  <pageMargins left="0.39374999999999999" right="0.39374999999999999" top="1.0249999999999999" bottom="1.0249999999999999" header="0.78749999999999998" footer="0.78749999999999998"/>
  <pageSetup paperSize="9" orientation="landscape" horizontalDpi="300" verticalDpi="300" r:id="rId1"/>
  <headerFooter alignWithMargins="0">
    <oddHeader>&amp;C&amp;A</oddHeader>
    <oddFooter>&amp;CSeite 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48"/>
  <sheetViews>
    <sheetView workbookViewId="0"/>
  </sheetViews>
  <sheetFormatPr baseColWidth="10" defaultColWidth="12.42578125" defaultRowHeight="12.75" x14ac:dyDescent="0.2"/>
  <cols>
    <col min="1" max="1" width="7.140625" style="18" customWidth="1"/>
    <col min="2" max="2" width="25.5703125" style="18" customWidth="1"/>
    <col min="3" max="4" width="7.140625" style="18" customWidth="1"/>
    <col min="5" max="5" width="10.7109375" style="18" customWidth="1"/>
    <col min="6" max="6" width="7.140625" style="18" customWidth="1"/>
    <col min="7" max="7" width="10.7109375" style="18" customWidth="1"/>
    <col min="8" max="9" width="7.140625" style="18" customWidth="1"/>
    <col min="10" max="11" width="3.5703125" style="18" customWidth="1"/>
    <col min="12" max="12" width="8.28515625" style="18" customWidth="1"/>
    <col min="13" max="64" width="12.42578125" style="18" customWidth="1"/>
  </cols>
  <sheetData>
    <row r="1" spans="1:15" ht="12.75" customHeight="1" x14ac:dyDescent="0.2">
      <c r="A1" s="19" t="s">
        <v>0</v>
      </c>
      <c r="B1" s="19" t="s">
        <v>1</v>
      </c>
      <c r="C1" s="19" t="s">
        <v>2</v>
      </c>
      <c r="D1" s="19" t="s">
        <v>3</v>
      </c>
      <c r="E1" s="19" t="s">
        <v>4</v>
      </c>
      <c r="F1" s="19" t="s">
        <v>5</v>
      </c>
      <c r="G1" s="19" t="s">
        <v>6</v>
      </c>
      <c r="H1" s="19" t="s">
        <v>2</v>
      </c>
      <c r="I1" s="19" t="s">
        <v>7</v>
      </c>
      <c r="J1" s="19" t="s">
        <v>8</v>
      </c>
      <c r="L1" s="18" t="s">
        <v>10</v>
      </c>
    </row>
    <row r="2" spans="1:15" ht="12.75" customHeight="1" x14ac:dyDescent="0.2">
      <c r="A2" s="20">
        <v>6115</v>
      </c>
      <c r="B2" s="21" t="s">
        <v>37</v>
      </c>
      <c r="C2" s="13"/>
      <c r="D2" s="22"/>
      <c r="E2" s="22"/>
      <c r="F2" s="22"/>
      <c r="G2" s="22"/>
      <c r="H2" s="22"/>
      <c r="I2" s="22"/>
      <c r="J2" s="22"/>
      <c r="K2" s="23"/>
    </row>
    <row r="3" spans="1:15" x14ac:dyDescent="0.2">
      <c r="A3" s="23">
        <v>5351</v>
      </c>
      <c r="B3" s="24" t="s">
        <v>38</v>
      </c>
      <c r="C3" s="15">
        <v>78</v>
      </c>
      <c r="D3" s="15"/>
      <c r="E3" s="3">
        <v>78</v>
      </c>
      <c r="F3" s="19">
        <v>40</v>
      </c>
      <c r="G3" s="3">
        <v>3120</v>
      </c>
      <c r="H3" s="23">
        <v>78</v>
      </c>
      <c r="I3" s="22">
        <v>3</v>
      </c>
      <c r="J3" s="22">
        <v>1</v>
      </c>
      <c r="K3" s="14"/>
      <c r="N3" s="25"/>
      <c r="O3" s="26">
        <v>20</v>
      </c>
    </row>
    <row r="4" spans="1:15" x14ac:dyDescent="0.2">
      <c r="A4" s="23">
        <v>5352</v>
      </c>
      <c r="B4" s="24" t="s">
        <v>39</v>
      </c>
      <c r="C4" s="15">
        <v>49</v>
      </c>
      <c r="D4" s="15"/>
      <c r="E4" s="3">
        <v>49</v>
      </c>
      <c r="F4" s="19">
        <v>40</v>
      </c>
      <c r="G4" s="3">
        <v>1960</v>
      </c>
      <c r="H4" s="23">
        <v>49</v>
      </c>
      <c r="I4" s="22">
        <v>5</v>
      </c>
      <c r="J4" s="22">
        <v>2</v>
      </c>
      <c r="K4" s="14"/>
      <c r="N4" s="25"/>
      <c r="O4" s="26">
        <v>20</v>
      </c>
    </row>
    <row r="5" spans="1:15" x14ac:dyDescent="0.2">
      <c r="A5" s="27">
        <v>5071</v>
      </c>
      <c r="B5" s="24" t="s">
        <v>30</v>
      </c>
      <c r="C5" s="15">
        <v>49</v>
      </c>
      <c r="D5" s="15"/>
      <c r="E5" s="3">
        <v>49</v>
      </c>
      <c r="F5" s="19">
        <v>20</v>
      </c>
      <c r="G5" s="3">
        <v>980</v>
      </c>
      <c r="H5" s="23">
        <v>49</v>
      </c>
      <c r="I5" s="22">
        <v>5</v>
      </c>
      <c r="J5" s="22">
        <v>2</v>
      </c>
      <c r="K5" s="14"/>
      <c r="N5" s="25"/>
      <c r="O5" s="26">
        <v>10</v>
      </c>
    </row>
    <row r="6" spans="1:15" x14ac:dyDescent="0.2">
      <c r="A6" s="20">
        <v>6116</v>
      </c>
      <c r="B6" s="21" t="s">
        <v>40</v>
      </c>
      <c r="C6" s="28"/>
      <c r="D6" s="28"/>
      <c r="E6" s="3"/>
      <c r="F6"/>
      <c r="G6" s="16">
        <v>6060</v>
      </c>
      <c r="H6" s="29">
        <v>61</v>
      </c>
      <c r="I6" s="19">
        <v>4</v>
      </c>
      <c r="J6" s="19">
        <v>1</v>
      </c>
      <c r="K6" s="14"/>
      <c r="N6" s="25"/>
      <c r="O6" s="26"/>
    </row>
    <row r="7" spans="1:15" x14ac:dyDescent="0.2">
      <c r="A7" s="20">
        <v>5907</v>
      </c>
      <c r="B7" s="21" t="s">
        <v>41</v>
      </c>
      <c r="C7" s="13"/>
      <c r="D7" s="22"/>
      <c r="E7" s="8"/>
      <c r="F7" s="22"/>
      <c r="G7" s="8"/>
      <c r="H7" s="22"/>
      <c r="I7" s="22"/>
      <c r="J7" s="22"/>
      <c r="K7" s="23"/>
      <c r="N7" s="25"/>
    </row>
    <row r="8" spans="1:15" x14ac:dyDescent="0.2">
      <c r="A8" s="23">
        <v>5349</v>
      </c>
      <c r="B8" s="24" t="s">
        <v>31</v>
      </c>
      <c r="C8" s="15">
        <v>49</v>
      </c>
      <c r="D8" s="22"/>
      <c r="E8" s="3">
        <v>49</v>
      </c>
      <c r="F8" s="19">
        <v>50</v>
      </c>
      <c r="G8" s="3">
        <v>2450</v>
      </c>
      <c r="H8" s="23">
        <v>49</v>
      </c>
      <c r="I8" s="22">
        <v>5</v>
      </c>
      <c r="J8" s="22">
        <v>2</v>
      </c>
      <c r="K8" s="14"/>
      <c r="N8" s="25"/>
      <c r="O8" s="26">
        <v>25</v>
      </c>
    </row>
    <row r="9" spans="1:15" x14ac:dyDescent="0.2">
      <c r="A9" s="23">
        <v>5350</v>
      </c>
      <c r="B9" s="24" t="s">
        <v>42</v>
      </c>
      <c r="C9" s="15">
        <v>78</v>
      </c>
      <c r="D9" s="22"/>
      <c r="E9" s="3">
        <v>78</v>
      </c>
      <c r="F9" s="19">
        <v>50</v>
      </c>
      <c r="G9" s="3">
        <v>3900</v>
      </c>
      <c r="H9" s="23">
        <v>78</v>
      </c>
      <c r="I9" s="22">
        <v>3</v>
      </c>
      <c r="J9" s="22">
        <v>1</v>
      </c>
      <c r="K9" s="14"/>
      <c r="N9" s="25"/>
      <c r="O9" s="26">
        <v>25</v>
      </c>
    </row>
    <row r="10" spans="1:15" x14ac:dyDescent="0.2">
      <c r="A10" s="20">
        <v>5978</v>
      </c>
      <c r="B10" s="21" t="s">
        <v>43</v>
      </c>
      <c r="C10" s="30"/>
      <c r="D10" s="23"/>
      <c r="E10" s="3"/>
      <c r="F10" s="19"/>
      <c r="G10" s="16">
        <v>6350</v>
      </c>
      <c r="H10" s="16">
        <v>64</v>
      </c>
      <c r="I10" s="22">
        <v>4</v>
      </c>
      <c r="J10" s="19">
        <v>1</v>
      </c>
      <c r="K10" s="14"/>
      <c r="N10" s="25"/>
      <c r="O10" s="31"/>
    </row>
    <row r="11" spans="1:15" x14ac:dyDescent="0.2">
      <c r="A11" s="20"/>
      <c r="B11" s="20" t="s">
        <v>44</v>
      </c>
      <c r="C11" s="32"/>
      <c r="D11" s="20"/>
      <c r="E11" s="5"/>
      <c r="F11" s="20"/>
      <c r="G11" s="16"/>
      <c r="H11" s="16"/>
      <c r="I11" s="22"/>
      <c r="J11" s="17"/>
      <c r="K11"/>
      <c r="N11" s="25"/>
      <c r="O11" s="31"/>
    </row>
    <row r="12" spans="1:15" x14ac:dyDescent="0.2">
      <c r="A12" s="20">
        <v>6116</v>
      </c>
      <c r="B12" s="21" t="s">
        <v>40</v>
      </c>
      <c r="C12" s="28"/>
      <c r="D12" s="28"/>
      <c r="E12" s="5">
        <v>61</v>
      </c>
      <c r="F12" s="19">
        <v>100</v>
      </c>
      <c r="G12" s="5">
        <v>6100</v>
      </c>
      <c r="H12" s="20">
        <v>61</v>
      </c>
      <c r="I12"/>
      <c r="J12"/>
      <c r="K12"/>
      <c r="N12" s="12">
        <v>6100</v>
      </c>
      <c r="O12" s="31"/>
    </row>
    <row r="13" spans="1:15" x14ac:dyDescent="0.2">
      <c r="A13" s="20">
        <v>5978</v>
      </c>
      <c r="B13" s="21" t="s">
        <v>43</v>
      </c>
      <c r="C13" s="30"/>
      <c r="D13" s="23"/>
      <c r="E13" s="5">
        <v>64</v>
      </c>
      <c r="F13" s="19">
        <v>100</v>
      </c>
      <c r="G13" s="5">
        <v>6400</v>
      </c>
      <c r="H13" s="20">
        <v>64</v>
      </c>
      <c r="I13"/>
      <c r="J13"/>
      <c r="K13"/>
      <c r="N13" s="12">
        <v>6400</v>
      </c>
      <c r="O13" s="25"/>
    </row>
    <row r="14" spans="1:15" x14ac:dyDescent="0.2">
      <c r="A14" s="20">
        <v>6129</v>
      </c>
      <c r="B14" s="20" t="s">
        <v>32</v>
      </c>
      <c r="C14" s="32">
        <v>62.5</v>
      </c>
      <c r="D14" s="20"/>
      <c r="E14" s="20"/>
      <c r="F14" s="20"/>
      <c r="G14" s="33">
        <v>6250</v>
      </c>
      <c r="H14" s="16">
        <v>63</v>
      </c>
      <c r="I14" s="19">
        <v>4</v>
      </c>
      <c r="J14" s="17">
        <v>6</v>
      </c>
      <c r="K14"/>
      <c r="N14" s="25"/>
    </row>
    <row r="15" spans="1:15" x14ac:dyDescent="0.2">
      <c r="A15" s="20"/>
      <c r="B15" s="20"/>
      <c r="C15" s="34"/>
      <c r="D15" s="20"/>
      <c r="E15" s="20"/>
      <c r="F15" s="20"/>
      <c r="G15" s="33"/>
      <c r="H15" s="16"/>
      <c r="I15" s="22"/>
      <c r="J15" s="17"/>
      <c r="K15"/>
    </row>
    <row r="16" spans="1:15" x14ac:dyDescent="0.2">
      <c r="A16" s="18" t="s">
        <v>10</v>
      </c>
      <c r="C16" s="18">
        <v>78</v>
      </c>
      <c r="D16" s="18">
        <v>78</v>
      </c>
      <c r="E16" s="18">
        <v>78</v>
      </c>
      <c r="F16" s="18">
        <v>3</v>
      </c>
      <c r="G16" s="18">
        <v>1</v>
      </c>
      <c r="H16" s="18">
        <v>0</v>
      </c>
      <c r="I16" s="18">
        <v>6</v>
      </c>
      <c r="J16" s="18">
        <v>6129</v>
      </c>
      <c r="K16" s="18">
        <v>78</v>
      </c>
      <c r="N16" s="12">
        <v>62.5</v>
      </c>
      <c r="O16" s="18">
        <v>25</v>
      </c>
    </row>
    <row r="17" spans="1:15" x14ac:dyDescent="0.2">
      <c r="A17" s="18">
        <v>0</v>
      </c>
      <c r="B17" s="35" t="s">
        <v>14</v>
      </c>
      <c r="C17" s="36" t="s">
        <v>15</v>
      </c>
      <c r="D17" s="36" t="s">
        <v>16</v>
      </c>
      <c r="E17" s="36" t="s">
        <v>2</v>
      </c>
      <c r="F17" s="36" t="s">
        <v>17</v>
      </c>
      <c r="G17" s="36" t="s">
        <v>18</v>
      </c>
      <c r="H17" s="36" t="s">
        <v>19</v>
      </c>
      <c r="I17" s="36" t="s">
        <v>20</v>
      </c>
      <c r="J17" s="36" t="s">
        <v>21</v>
      </c>
      <c r="K17" s="36" t="s">
        <v>22</v>
      </c>
      <c r="L17" s="36" t="s">
        <v>23</v>
      </c>
      <c r="M17" s="36" t="s">
        <v>24</v>
      </c>
      <c r="N17" s="12" t="s">
        <v>25</v>
      </c>
      <c r="O17" s="18" t="s">
        <v>9</v>
      </c>
    </row>
    <row r="18" spans="1:15" x14ac:dyDescent="0.2">
      <c r="A18" s="18">
        <v>1</v>
      </c>
      <c r="M18"/>
      <c r="N18"/>
    </row>
    <row r="19" spans="1:15" x14ac:dyDescent="0.2">
      <c r="A19" s="18">
        <v>2</v>
      </c>
      <c r="M19"/>
      <c r="N19"/>
    </row>
    <row r="20" spans="1:15" x14ac:dyDescent="0.2">
      <c r="M20"/>
      <c r="N20"/>
    </row>
    <row r="21" spans="1:15" x14ac:dyDescent="0.2">
      <c r="M21"/>
      <c r="N21"/>
    </row>
    <row r="22" spans="1:15" x14ac:dyDescent="0.2">
      <c r="M22"/>
      <c r="N22"/>
    </row>
    <row r="23" spans="1:15" x14ac:dyDescent="0.2">
      <c r="M23"/>
      <c r="N23"/>
    </row>
    <row r="24" spans="1:15" x14ac:dyDescent="0.2">
      <c r="M24"/>
      <c r="N24"/>
    </row>
    <row r="25" spans="1:15" x14ac:dyDescent="0.2">
      <c r="M25"/>
      <c r="N25"/>
    </row>
    <row r="30" spans="1:15" x14ac:dyDescent="0.2">
      <c r="B30" s="37" t="s">
        <v>26</v>
      </c>
    </row>
    <row r="31" spans="1:15" x14ac:dyDescent="0.2">
      <c r="A31" s="36">
        <v>1</v>
      </c>
      <c r="B31" s="38" t="s">
        <v>45</v>
      </c>
    </row>
    <row r="32" spans="1:15" x14ac:dyDescent="0.2">
      <c r="A32" s="36">
        <v>1</v>
      </c>
      <c r="B32" s="38" t="s">
        <v>46</v>
      </c>
    </row>
    <row r="33" spans="1:3" x14ac:dyDescent="0.2">
      <c r="A33" s="36">
        <v>1</v>
      </c>
      <c r="B33" s="36" t="s">
        <v>47</v>
      </c>
      <c r="C33" s="36"/>
    </row>
    <row r="34" spans="1:3" x14ac:dyDescent="0.2">
      <c r="A34" s="36">
        <v>1</v>
      </c>
      <c r="B34" s="36" t="s">
        <v>48</v>
      </c>
      <c r="C34" s="36"/>
    </row>
    <row r="35" spans="1:3" x14ac:dyDescent="0.2">
      <c r="A35" s="36">
        <v>1</v>
      </c>
      <c r="B35" s="36" t="s">
        <v>49</v>
      </c>
      <c r="C35" s="36"/>
    </row>
    <row r="36" spans="1:3" x14ac:dyDescent="0.2">
      <c r="A36" s="36">
        <v>1</v>
      </c>
      <c r="B36" s="39" t="s">
        <v>33</v>
      </c>
    </row>
    <row r="37" spans="1:3" x14ac:dyDescent="0.2">
      <c r="A37" s="36">
        <v>1</v>
      </c>
      <c r="B37" s="39" t="s">
        <v>27</v>
      </c>
    </row>
    <row r="38" spans="1:3" x14ac:dyDescent="0.2">
      <c r="A38" s="36">
        <v>1</v>
      </c>
      <c r="B38" s="39" t="s">
        <v>28</v>
      </c>
    </row>
    <row r="42" spans="1:3" x14ac:dyDescent="0.2">
      <c r="B42" s="37" t="s">
        <v>29</v>
      </c>
    </row>
    <row r="43" spans="1:3" x14ac:dyDescent="0.2">
      <c r="A43" s="18">
        <v>0</v>
      </c>
      <c r="B43" s="18">
        <v>6</v>
      </c>
    </row>
    <row r="44" spans="1:3" x14ac:dyDescent="0.2">
      <c r="A44" s="18">
        <v>30</v>
      </c>
      <c r="B44" s="18">
        <v>5</v>
      </c>
    </row>
    <row r="45" spans="1:3" x14ac:dyDescent="0.2">
      <c r="A45" s="18">
        <v>50</v>
      </c>
      <c r="B45" s="18">
        <v>4</v>
      </c>
    </row>
    <row r="46" spans="1:3" x14ac:dyDescent="0.2">
      <c r="A46" s="18">
        <v>67</v>
      </c>
      <c r="B46" s="18">
        <v>3</v>
      </c>
    </row>
    <row r="47" spans="1:3" x14ac:dyDescent="0.2">
      <c r="A47" s="18">
        <v>81</v>
      </c>
      <c r="B47" s="18">
        <v>2</v>
      </c>
    </row>
    <row r="48" spans="1:3" x14ac:dyDescent="0.2">
      <c r="A48" s="18">
        <v>92</v>
      </c>
      <c r="B48" s="18">
        <v>1</v>
      </c>
    </row>
  </sheetData>
  <pageMargins left="0.39374999999999999" right="0.39374999999999999" top="1.0249999999999999" bottom="1.0249999999999999" header="0.78749999999999998" footer="0.78749999999999998"/>
  <pageSetup paperSize="9" orientation="landscape" horizontalDpi="300" verticalDpi="300"/>
  <headerFooter alignWithMargins="0">
    <oddHeader>&amp;C&amp;A</oddHeader>
    <oddFooter>&amp;CSeite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2</vt:i4>
      </vt:variant>
    </vt:vector>
  </HeadingPairs>
  <TitlesOfParts>
    <vt:vector size="5" baseType="lpstr">
      <vt:lpstr>20</vt:lpstr>
      <vt:lpstr>50</vt:lpstr>
      <vt:lpstr>Table</vt:lpstr>
      <vt:lpstr>'50'!Druckbereich</vt:lpstr>
      <vt:lpstr>note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Christiane Heunisch</dc:creator>
  <cp:lastModifiedBy>Birgit Hornberger</cp:lastModifiedBy>
  <dcterms:created xsi:type="dcterms:W3CDTF">2021-10-13T11:50:12Z</dcterms:created>
  <dcterms:modified xsi:type="dcterms:W3CDTF">2022-05-25T07:32:37Z</dcterms:modified>
</cp:coreProperties>
</file>