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DieseArbeitsmappe"/>
  <mc:AlternateContent xmlns:mc="http://schemas.openxmlformats.org/markup-compatibility/2006">
    <mc:Choice Requires="x15">
      <x15ac:absPath xmlns:x15ac="http://schemas.microsoft.com/office/spreadsheetml/2010/11/ac" url="G:\Cebeci\IHK24\"/>
    </mc:Choice>
  </mc:AlternateContent>
  <xr:revisionPtr revIDLastSave="0" documentId="13_ncr:1_{BDCCAD67-1DD0-4FE1-B3A3-252A726D5200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Berechnung" sheetId="9" r:id="rId1"/>
    <sheet name="2002-2013" sheetId="24" state="hidden" r:id="rId2"/>
  </sheets>
  <definedNames>
    <definedName name="_BMG24550">'2002-2013'!$C$5</definedName>
    <definedName name="_BMG36850">'2002-2013'!$C$8</definedName>
    <definedName name="BMG_25000">'2002-2013'!$C$17</definedName>
    <definedName name="BMG_40000">'2002-2013'!$C$20</definedName>
    <definedName name="BMG_gr_25000">'2002-2013'!$C$18</definedName>
    <definedName name="BMG_gr_40.000">'2002-2013'!$C$21</definedName>
    <definedName name="BMG_gr24550">'2002-2013'!$C$6</definedName>
    <definedName name="BMG_gr36850">'2002-2013'!$C$9</definedName>
    <definedName name="FreistellBetrag">'2002-2013'!$C$4</definedName>
    <definedName name="GB_0">'2002-2013'!$D$4</definedName>
    <definedName name="GB_200">'2002-2013'!$E$20</definedName>
    <definedName name="GB_204">'2002-2013'!$E$8</definedName>
    <definedName name="GB_300">'2002-2013'!$E$21</definedName>
    <definedName name="GB_306">'2002-2013'!$E$9</definedName>
    <definedName name="GB_50">'2002-2013'!$D$17</definedName>
    <definedName name="GB_51">'2002-2013'!$D$5</definedName>
    <definedName name="GB_60">'2002-2013'!$D$18</definedName>
    <definedName name="GB_61">'2002-2013'!$D$6</definedName>
    <definedName name="GB_Jumbo">'2002-2013'!$G$11</definedName>
    <definedName name="GB0">'2002-2013'!$D$4</definedName>
    <definedName name="Kontrollkästchen1" localSheetId="0">Berechnung!$H$1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1" i="9" l="1"/>
  <c r="K112" i="9"/>
  <c r="K111" i="9"/>
  <c r="J112" i="9"/>
  <c r="J111" i="9"/>
  <c r="H112" i="9"/>
  <c r="H111" i="9"/>
  <c r="H113" i="9"/>
  <c r="F30" i="9"/>
  <c r="J30" i="9" s="1"/>
  <c r="O112" i="9" s="1"/>
  <c r="L105" i="9"/>
  <c r="K106" i="9"/>
  <c r="K105" i="9"/>
  <c r="J106" i="9"/>
  <c r="J105" i="9"/>
  <c r="H107" i="9"/>
  <c r="H106" i="9"/>
  <c r="H105" i="9"/>
  <c r="H110" i="9"/>
  <c r="K109" i="9"/>
  <c r="J109" i="9"/>
  <c r="H109" i="9"/>
  <c r="L108" i="9"/>
  <c r="K108" i="9"/>
  <c r="J108" i="9"/>
  <c r="H108" i="9"/>
  <c r="F28" i="9"/>
  <c r="J28" i="9" s="1"/>
  <c r="O106" i="9" s="1"/>
  <c r="F29" i="9"/>
  <c r="J29" i="9" s="1"/>
  <c r="P112" i="9" l="1"/>
  <c r="L30" i="9" s="1"/>
  <c r="M112" i="9"/>
  <c r="K30" i="9" s="1"/>
  <c r="P106" i="9"/>
  <c r="L28" i="9" s="1"/>
  <c r="O109" i="9"/>
  <c r="P109" i="9" s="1"/>
  <c r="M109" i="9"/>
  <c r="K29" i="9" s="1"/>
  <c r="L29" i="9"/>
  <c r="M106" i="9"/>
  <c r="L99" i="9"/>
  <c r="K102" i="9"/>
  <c r="K100" i="9"/>
  <c r="K99" i="9"/>
  <c r="J100" i="9"/>
  <c r="J99" i="9"/>
  <c r="H101" i="9"/>
  <c r="H100" i="9"/>
  <c r="H99" i="9"/>
  <c r="H102" i="9"/>
  <c r="H104" i="9"/>
  <c r="K103" i="9"/>
  <c r="J103" i="9"/>
  <c r="H103" i="9"/>
  <c r="L102" i="9"/>
  <c r="J102" i="9"/>
  <c r="F26" i="9"/>
  <c r="J26" i="9" s="1"/>
  <c r="O100" i="9" s="1"/>
  <c r="M30" i="9" l="1"/>
  <c r="K28" i="9"/>
  <c r="M28" i="9" s="1"/>
  <c r="M103" i="9"/>
  <c r="K27" i="9" s="1"/>
  <c r="P100" i="9"/>
  <c r="L26" i="9" s="1"/>
  <c r="H98" i="9" l="1"/>
  <c r="H95" i="9"/>
  <c r="K97" i="9"/>
  <c r="K94" i="9"/>
  <c r="J97" i="9"/>
  <c r="J94" i="9"/>
  <c r="H97" i="9"/>
  <c r="H94" i="9"/>
  <c r="L96" i="9"/>
  <c r="L93" i="9"/>
  <c r="K96" i="9"/>
  <c r="K93" i="9"/>
  <c r="J96" i="9"/>
  <c r="J93" i="9"/>
  <c r="H93" i="9"/>
  <c r="H96" i="9"/>
  <c r="F27" i="9"/>
  <c r="J27" i="9" s="1"/>
  <c r="O103" i="9" s="1"/>
  <c r="P103" i="9" s="1"/>
  <c r="L27" i="9" s="1"/>
  <c r="M100" i="9" l="1"/>
  <c r="K26" i="9" s="1"/>
  <c r="M26" i="9" s="1"/>
  <c r="F25" i="9" l="1"/>
  <c r="J25" i="9" s="1"/>
  <c r="O97" i="9" s="1"/>
  <c r="P97" i="9" s="1"/>
  <c r="M97" i="9" l="1"/>
  <c r="K25" i="9" s="1"/>
  <c r="F24" i="9"/>
  <c r="J24" i="9" s="1"/>
  <c r="O94" i="9" s="1"/>
  <c r="P94" i="9" s="1"/>
  <c r="M94" i="9" l="1"/>
  <c r="K24" i="9" s="1"/>
  <c r="K81" i="9"/>
  <c r="J81" i="9"/>
  <c r="J84" i="9"/>
  <c r="K84" i="9"/>
  <c r="J87" i="9"/>
  <c r="K87" i="9"/>
  <c r="K90" i="9"/>
  <c r="J90" i="9"/>
  <c r="L90" i="9" l="1"/>
  <c r="K91" i="9"/>
  <c r="J91" i="9"/>
  <c r="H92" i="9"/>
  <c r="H91" i="9"/>
  <c r="H90" i="9"/>
  <c r="F23" i="9"/>
  <c r="J23" i="9" s="1"/>
  <c r="O91" i="9" s="1"/>
  <c r="P91" i="9" s="1"/>
  <c r="M91" i="9" l="1"/>
  <c r="K23" i="9" s="1"/>
  <c r="L87" i="9"/>
  <c r="K88" i="9"/>
  <c r="J88" i="9"/>
  <c r="H89" i="9"/>
  <c r="H88" i="9"/>
  <c r="H87" i="9"/>
  <c r="M88" i="9" l="1"/>
  <c r="F22" i="9"/>
  <c r="J22" i="9" s="1"/>
  <c r="O88" i="9" s="1"/>
  <c r="P88" i="9" s="1"/>
  <c r="K22" i="9" l="1"/>
  <c r="L84" i="9"/>
  <c r="K85" i="9"/>
  <c r="J85" i="9"/>
  <c r="H86" i="9"/>
  <c r="H85" i="9"/>
  <c r="H84" i="9"/>
  <c r="F21" i="9"/>
  <c r="J21" i="9" s="1"/>
  <c r="O85" i="9" s="1"/>
  <c r="L25" i="9" l="1"/>
  <c r="M25" i="9" s="1"/>
  <c r="L24" i="9"/>
  <c r="L23" i="9"/>
  <c r="M23" i="9" s="1"/>
  <c r="L22" i="9"/>
  <c r="M22" i="9" s="1"/>
  <c r="P85" i="9"/>
  <c r="L21" i="9" s="1"/>
  <c r="M85" i="9"/>
  <c r="K21" i="9" s="1"/>
  <c r="L81" i="9"/>
  <c r="K82" i="9"/>
  <c r="J82" i="9"/>
  <c r="H83" i="9"/>
  <c r="H82" i="9"/>
  <c r="H81" i="9"/>
  <c r="F20" i="9"/>
  <c r="J20" i="9" s="1"/>
  <c r="O82" i="9" s="1"/>
  <c r="P82" i="9" s="1"/>
  <c r="F19" i="9"/>
  <c r="M24" i="9" l="1"/>
  <c r="M21" i="9"/>
  <c r="M82" i="9"/>
  <c r="K20" i="9" s="1"/>
  <c r="J19" i="9"/>
  <c r="O79" i="9" s="1"/>
  <c r="H48" i="9"/>
  <c r="J48" i="9"/>
  <c r="K48" i="9"/>
  <c r="L48" i="9"/>
  <c r="H49" i="9"/>
  <c r="J49" i="9"/>
  <c r="K49" i="9"/>
  <c r="H50" i="9"/>
  <c r="H51" i="9"/>
  <c r="J51" i="9"/>
  <c r="K51" i="9"/>
  <c r="L51" i="9"/>
  <c r="H52" i="9"/>
  <c r="J52" i="9"/>
  <c r="K52" i="9"/>
  <c r="H53" i="9"/>
  <c r="H54" i="9"/>
  <c r="J54" i="9"/>
  <c r="K54" i="9"/>
  <c r="L54" i="9"/>
  <c r="H55" i="9"/>
  <c r="J55" i="9"/>
  <c r="K55" i="9"/>
  <c r="H56" i="9"/>
  <c r="H57" i="9"/>
  <c r="J57" i="9"/>
  <c r="K57" i="9"/>
  <c r="L57" i="9"/>
  <c r="H58" i="9"/>
  <c r="J58" i="9"/>
  <c r="K58" i="9"/>
  <c r="H59" i="9"/>
  <c r="H60" i="9"/>
  <c r="J60" i="9"/>
  <c r="K60" i="9"/>
  <c r="L60" i="9"/>
  <c r="H61" i="9"/>
  <c r="J61" i="9"/>
  <c r="K61" i="9"/>
  <c r="H62" i="9"/>
  <c r="H63" i="9"/>
  <c r="J63" i="9"/>
  <c r="K63" i="9"/>
  <c r="L63" i="9"/>
  <c r="H64" i="9"/>
  <c r="J64" i="9"/>
  <c r="K64" i="9"/>
  <c r="H65" i="9"/>
  <c r="H66" i="9"/>
  <c r="J66" i="9"/>
  <c r="K66" i="9"/>
  <c r="L66" i="9"/>
  <c r="H67" i="9"/>
  <c r="J67" i="9"/>
  <c r="K67" i="9"/>
  <c r="H68" i="9"/>
  <c r="H69" i="9"/>
  <c r="J69" i="9"/>
  <c r="K69" i="9"/>
  <c r="L69" i="9"/>
  <c r="H70" i="9"/>
  <c r="J70" i="9"/>
  <c r="K70" i="9"/>
  <c r="H71" i="9"/>
  <c r="H72" i="9"/>
  <c r="J72" i="9"/>
  <c r="K72" i="9"/>
  <c r="L72" i="9"/>
  <c r="H73" i="9"/>
  <c r="J73" i="9"/>
  <c r="K73" i="9"/>
  <c r="H74" i="9"/>
  <c r="H75" i="9"/>
  <c r="J75" i="9"/>
  <c r="K75" i="9"/>
  <c r="L75" i="9"/>
  <c r="H76" i="9"/>
  <c r="J76" i="9"/>
  <c r="K76" i="9"/>
  <c r="H77" i="9"/>
  <c r="H78" i="9"/>
  <c r="J78" i="9"/>
  <c r="K78" i="9"/>
  <c r="L78" i="9"/>
  <c r="H79" i="9"/>
  <c r="J79" i="9"/>
  <c r="K79" i="9"/>
  <c r="H80" i="9"/>
  <c r="F9" i="9"/>
  <c r="J9" i="9" s="1"/>
  <c r="O49" i="9" s="1"/>
  <c r="P49" i="9" s="1"/>
  <c r="L9" i="9" s="1"/>
  <c r="F10" i="9"/>
  <c r="J10" i="9" s="1"/>
  <c r="O52" i="9" s="1"/>
  <c r="P52" i="9" s="1"/>
  <c r="L10" i="9" s="1"/>
  <c r="F11" i="9"/>
  <c r="J11" i="9" s="1"/>
  <c r="O55" i="9" s="1"/>
  <c r="P55" i="9" s="1"/>
  <c r="L11" i="9" s="1"/>
  <c r="F12" i="9"/>
  <c r="J12" i="9" s="1"/>
  <c r="O58" i="9" s="1"/>
  <c r="P58" i="9" s="1"/>
  <c r="L12" i="9" s="1"/>
  <c r="F13" i="9"/>
  <c r="J13" i="9" s="1"/>
  <c r="O61" i="9" s="1"/>
  <c r="P61" i="9" s="1"/>
  <c r="L13" i="9" s="1"/>
  <c r="F14" i="9"/>
  <c r="J14" i="9" s="1"/>
  <c r="O64" i="9" s="1"/>
  <c r="P64" i="9" s="1"/>
  <c r="L14" i="9" s="1"/>
  <c r="F15" i="9"/>
  <c r="J15" i="9" s="1"/>
  <c r="O67" i="9" s="1"/>
  <c r="P67" i="9" s="1"/>
  <c r="L15" i="9" s="1"/>
  <c r="F16" i="9"/>
  <c r="J16" i="9" s="1"/>
  <c r="O70" i="9" s="1"/>
  <c r="P70" i="9" s="1"/>
  <c r="L16" i="9" s="1"/>
  <c r="F17" i="9"/>
  <c r="J17" i="9" s="1"/>
  <c r="O73" i="9" s="1"/>
  <c r="P73" i="9" s="1"/>
  <c r="L17" i="9" s="1"/>
  <c r="F18" i="9"/>
  <c r="J18" i="9" s="1"/>
  <c r="O76" i="9" s="1"/>
  <c r="P76" i="9" s="1"/>
  <c r="L18" i="9" s="1"/>
  <c r="D6" i="9"/>
  <c r="L20" i="9" l="1"/>
  <c r="M20" i="9" s="1"/>
  <c r="P79" i="9"/>
  <c r="L19" i="9" s="1"/>
  <c r="M58" i="9"/>
  <c r="K12" i="9" s="1"/>
  <c r="M12" i="9" s="1"/>
  <c r="M76" i="9"/>
  <c r="K18" i="9" s="1"/>
  <c r="M18" i="9" s="1"/>
  <c r="M64" i="9"/>
  <c r="K14" i="9" s="1"/>
  <c r="M14" i="9" s="1"/>
  <c r="M52" i="9"/>
  <c r="K10" i="9" s="1"/>
  <c r="M10" i="9" s="1"/>
  <c r="M49" i="9"/>
  <c r="K9" i="9" s="1"/>
  <c r="M70" i="9"/>
  <c r="K16" i="9" s="1"/>
  <c r="M16" i="9" s="1"/>
  <c r="M61" i="9"/>
  <c r="K13" i="9" s="1"/>
  <c r="M13" i="9" s="1"/>
  <c r="M79" i="9"/>
  <c r="K19" i="9" s="1"/>
  <c r="M67" i="9"/>
  <c r="K15" i="9" s="1"/>
  <c r="M15" i="9" s="1"/>
  <c r="M55" i="9"/>
  <c r="K11" i="9" s="1"/>
  <c r="M11" i="9" s="1"/>
  <c r="M73" i="9"/>
  <c r="K17" i="9" s="1"/>
  <c r="M17" i="9" s="1"/>
  <c r="M27" i="9" l="1"/>
  <c r="M29" i="9"/>
  <c r="K31" i="9"/>
  <c r="M9" i="9"/>
  <c r="M19" i="9"/>
  <c r="L31" i="9" l="1"/>
  <c r="M31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Michael Wacker </author>
  </authors>
  <commentList>
    <comment ref="H5" authorId="0" shapeId="0" xr:uid="{00000000-0006-0000-0000-000001000000}">
      <text>
        <r>
          <rPr>
            <b/>
            <sz val="12"/>
            <color indexed="81"/>
            <rFont val="Tahoma"/>
            <family val="2"/>
          </rPr>
          <t>KGT = Kleingewerbetreibende</t>
        </r>
      </text>
    </comment>
    <comment ref="J5" authorId="0" shapeId="0" xr:uid="{00000000-0006-0000-0000-000002000000}">
      <text>
        <r>
          <rPr>
            <b/>
            <sz val="12"/>
            <color indexed="81"/>
            <rFont val="Tahoma"/>
            <family val="2"/>
          </rPr>
          <t>Handelsregistereintrag in Abteilung A - Personengesellschaften:z.B. oHG, KG, GmbH &amp; Co.KG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K5" authorId="0" shapeId="0" xr:uid="{00000000-0006-0000-0000-000003000000}">
      <text>
        <r>
          <rPr>
            <b/>
            <sz val="12"/>
            <color indexed="81"/>
            <rFont val="Tahoma"/>
            <family val="2"/>
          </rPr>
          <t>Handelsregistereintrag in Abteilung B - Kapitalgesellschaften:z.B. GmbH, AG, UG, Limited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E8" authorId="0" shapeId="0" xr:uid="{00000000-0006-0000-0000-000004000000}">
      <text>
        <r>
          <rPr>
            <b/>
            <sz val="12"/>
            <color indexed="81"/>
            <rFont val="Tahoma"/>
            <family val="2"/>
          </rPr>
          <t>In den unten stehenden Feldern bitte die Bemessungsgrundlage/n (Gewerbeertrag bzw. Gewinn aus Gewerbebetrieb erfassen. Im Verlustfall 0 (Null) erfassen.</t>
        </r>
      </text>
    </comment>
  </commentList>
</comments>
</file>

<file path=xl/sharedStrings.xml><?xml version="1.0" encoding="utf-8"?>
<sst xmlns="http://schemas.openxmlformats.org/spreadsheetml/2006/main" count="61" uniqueCount="41">
  <si>
    <t>BMG</t>
  </si>
  <si>
    <t>Jahr</t>
  </si>
  <si>
    <t>Freibetrag</t>
  </si>
  <si>
    <t>Hebesatz</t>
  </si>
  <si>
    <t>BMG II</t>
  </si>
  <si>
    <t>GB</t>
  </si>
  <si>
    <t>Umlage</t>
  </si>
  <si>
    <t>S</t>
  </si>
  <si>
    <t>bis</t>
  </si>
  <si>
    <t>Bitte Rechtsform wählen:</t>
  </si>
  <si>
    <t>Summe</t>
  </si>
  <si>
    <t xml:space="preserve">Beitragsberechnung      </t>
  </si>
  <si>
    <t>HRA</t>
  </si>
  <si>
    <t>KGT</t>
  </si>
  <si>
    <t xml:space="preserve">     - mehr als 500.000.000,00 € Bilanzsumme</t>
  </si>
  <si>
    <t xml:space="preserve">     - mehr als 100.000.000,00 € Umsatz</t>
  </si>
  <si>
    <t xml:space="preserve">     - mehr als 1.000 Arbeitnehmer</t>
  </si>
  <si>
    <t xml:space="preserve">       HRA</t>
  </si>
  <si>
    <t xml:space="preserve">   KGT</t>
  </si>
  <si>
    <t xml:space="preserve">   HRB</t>
  </si>
  <si>
    <t>HRB</t>
  </si>
  <si>
    <t>&gt; 24.550,00</t>
  </si>
  <si>
    <t>über</t>
  </si>
  <si>
    <t>&gt; 36.850,00</t>
  </si>
  <si>
    <t>Grundbeitrag</t>
  </si>
  <si>
    <t>Jumbo</t>
  </si>
  <si>
    <t xml:space="preserve"> Großbetrieb ³</t>
  </si>
  <si>
    <t>Nichtkaufleute ¹</t>
  </si>
  <si>
    <t>Kaufleute ²</t>
  </si>
  <si>
    <r>
      <t>¹</t>
    </r>
    <r>
      <rPr>
        <sz val="12"/>
        <rFont val="Arial"/>
        <family val="2"/>
      </rPr>
      <t xml:space="preserve">   Nichtkaufleute sind Gewerbetreibende, die nicht im Handelsregister eingetragen sind und deren Gewerbebetrieb nach Art und Umfang einen in kaufmännischer Weise eingerichteten Geschäftsbetrieb nicht erfordert.</t>
    </r>
  </si>
  <si>
    <r>
      <t>²</t>
    </r>
    <r>
      <rPr>
        <sz val="12"/>
        <rFont val="Arial"/>
        <family val="2"/>
      </rPr>
      <t xml:space="preserve">   Kaufleute sind Gewerbetreibende, die im Handelsregister eingetragen sind oder deren Gewerbebetrieb nach Art und Umfang einen in kaufmännischer Weise eingerichteten Geschäftsbetrieb erfordert.</t>
    </r>
  </si>
  <si>
    <t>Umlage I</t>
  </si>
  <si>
    <t>Umlage II</t>
  </si>
  <si>
    <t>Berechnung ohne Gewähr</t>
  </si>
  <si>
    <t>= alte Formel für Umlageanrechnung</t>
  </si>
  <si>
    <t xml:space="preserve">    IHK-Mitglieder, die mindestens zwei der drei nachfolgenden Kriterien erfüllen:</t>
  </si>
  <si>
    <r>
      <t>³</t>
    </r>
    <r>
      <rPr>
        <sz val="12"/>
        <rFont val="Arial"/>
        <family val="2"/>
      </rPr>
      <t xml:space="preserve">   </t>
    </r>
    <r>
      <rPr>
        <u/>
        <sz val="12"/>
        <rFont val="Arial"/>
        <family val="2"/>
      </rPr>
      <t>Regelung bis einschließlich 31.12.2011:</t>
    </r>
  </si>
  <si>
    <r>
      <t xml:space="preserve">    </t>
    </r>
    <r>
      <rPr>
        <u/>
        <sz val="12"/>
        <rFont val="Arial"/>
        <family val="2"/>
      </rPr>
      <t>Regelung ab 01.01.2012:</t>
    </r>
  </si>
  <si>
    <r>
      <t xml:space="preserve"> </t>
    </r>
    <r>
      <rPr>
        <sz val="12"/>
        <rFont val="Arial"/>
        <family val="2"/>
      </rPr>
      <t xml:space="preserve">   IHK-Mitglieder, die mehr als 1.000 Arbeitnehmer beschäftigen</t>
    </r>
  </si>
  <si>
    <t>&gt; 25.000,00</t>
  </si>
  <si>
    <t>&gt; 40.000,00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</si>
</sst>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.00_ ;\-#,##0.00\ "/>
    <numFmt numFmtId="166" formatCode="#,##0.00\ \ \ \ \ ;[Red]\-#,##0.00\ \ \ \ \ "/>
    <numFmt numFmtId="167" formatCode="#,##0.00\ \ \ ;[Red]\-#,##0.00\ \ \ "/>
  </numFmts>
  <fonts count="36" x14ac:knownFonts="1">
    <font>
      <sz val="10"/>
      <name val="Arial"/>
    </font>
    <font>
      <sz val="10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indexed="62"/>
      <name val="Arial"/>
      <family val="2"/>
    </font>
    <font>
      <b/>
      <u/>
      <sz val="16"/>
      <color indexed="19"/>
      <name val="Arial"/>
      <family val="2"/>
    </font>
    <font>
      <b/>
      <sz val="16"/>
      <color indexed="19"/>
      <name val="Arial"/>
      <family val="2"/>
    </font>
    <font>
      <sz val="16"/>
      <name val="Arial"/>
      <family val="2"/>
    </font>
    <font>
      <b/>
      <sz val="12"/>
      <color indexed="19"/>
      <name val="Arial"/>
      <family val="2"/>
    </font>
    <font>
      <b/>
      <sz val="14"/>
      <color indexed="19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22"/>
      <name val="Arial"/>
      <family val="2"/>
    </font>
    <font>
      <i/>
      <sz val="14"/>
      <name val="Arial"/>
      <family val="2"/>
    </font>
    <font>
      <b/>
      <sz val="14"/>
      <color indexed="56"/>
      <name val="Symbol"/>
      <family val="1"/>
      <charset val="2"/>
    </font>
    <font>
      <b/>
      <sz val="14"/>
      <color indexed="56"/>
      <name val="Arial"/>
      <family val="2"/>
    </font>
    <font>
      <b/>
      <sz val="14"/>
      <color indexed="9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8"/>
      <color indexed="18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1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u/>
      <sz val="12"/>
      <name val="Arial"/>
      <family val="2"/>
    </font>
    <font>
      <sz val="8"/>
      <color rgb="FF000000"/>
      <name val="Tahoma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25"/>
      </left>
      <right style="thick">
        <color indexed="25"/>
      </right>
      <top style="thick">
        <color indexed="25"/>
      </top>
      <bottom style="thick">
        <color indexed="25"/>
      </bottom>
      <diagonal/>
    </border>
    <border>
      <left style="thick">
        <color indexed="48"/>
      </left>
      <right style="thin">
        <color indexed="30"/>
      </right>
      <top style="thick">
        <color indexed="30"/>
      </top>
      <bottom/>
      <diagonal/>
    </border>
    <border>
      <left style="thick">
        <color indexed="48"/>
      </left>
      <right style="thin">
        <color indexed="30"/>
      </right>
      <top/>
      <bottom/>
      <diagonal/>
    </border>
    <border>
      <left style="thin">
        <color indexed="30"/>
      </left>
      <right style="thin">
        <color indexed="30"/>
      </right>
      <top style="thick">
        <color indexed="30"/>
      </top>
      <bottom style="thin">
        <color indexed="30"/>
      </bottom>
      <diagonal/>
    </border>
    <border>
      <left/>
      <right/>
      <top style="thick">
        <color indexed="30"/>
      </top>
      <bottom/>
      <diagonal/>
    </border>
    <border>
      <left style="thick">
        <color indexed="30"/>
      </left>
      <right/>
      <top style="thick">
        <color indexed="30"/>
      </top>
      <bottom/>
      <diagonal/>
    </border>
    <border>
      <left style="thick">
        <color indexed="25"/>
      </left>
      <right/>
      <top style="thick">
        <color indexed="25"/>
      </top>
      <bottom style="thick">
        <color indexed="25"/>
      </bottom>
      <diagonal/>
    </border>
    <border>
      <left/>
      <right/>
      <top style="thick">
        <color indexed="25"/>
      </top>
      <bottom style="thick">
        <color indexed="25"/>
      </bottom>
      <diagonal/>
    </border>
    <border>
      <left/>
      <right style="thick">
        <color indexed="25"/>
      </right>
      <top style="thick">
        <color indexed="25"/>
      </top>
      <bottom style="thick">
        <color indexed="25"/>
      </bottom>
      <diagonal/>
    </border>
    <border>
      <left style="thick">
        <color indexed="25"/>
      </left>
      <right style="thick">
        <color indexed="25"/>
      </right>
      <top style="thick">
        <color indexed="25"/>
      </top>
      <bottom/>
      <diagonal/>
    </border>
    <border>
      <left style="thick">
        <color indexed="25"/>
      </left>
      <right style="thick">
        <color indexed="25"/>
      </right>
      <top/>
      <bottom style="thick">
        <color indexed="25"/>
      </bottom>
      <diagonal/>
    </border>
    <border>
      <left/>
      <right style="thick">
        <color indexed="25"/>
      </right>
      <top style="thick">
        <color indexed="25"/>
      </top>
      <bottom/>
      <diagonal/>
    </border>
    <border>
      <left/>
      <right style="thick">
        <color indexed="25"/>
      </right>
      <top/>
      <bottom style="thick">
        <color indexed="25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0" fontId="0" fillId="0" borderId="0" xfId="0" applyFill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0" fontId="8" fillId="0" borderId="0" xfId="0" applyFont="1" applyFill="1" applyProtection="1">
      <protection hidden="1"/>
    </xf>
    <xf numFmtId="0" fontId="2" fillId="0" borderId="0" xfId="0" applyFont="1" applyFill="1" applyAlignment="1" applyProtection="1">
      <alignment horizontal="center"/>
      <protection hidden="1"/>
    </xf>
    <xf numFmtId="0" fontId="2" fillId="0" borderId="0" xfId="0" applyFont="1" applyFill="1" applyAlignment="1" applyProtection="1">
      <protection hidden="1"/>
    </xf>
    <xf numFmtId="0" fontId="10" fillId="0" borderId="0" xfId="0" applyFont="1" applyFill="1" applyBorder="1" applyAlignment="1" applyProtection="1">
      <alignment horizontal="left"/>
      <protection hidden="1"/>
    </xf>
    <xf numFmtId="0" fontId="9" fillId="0" borderId="0" xfId="0" applyFont="1" applyFill="1" applyBorder="1" applyAlignment="1" applyProtection="1">
      <alignment horizontal="center"/>
      <protection hidden="1"/>
    </xf>
    <xf numFmtId="4" fontId="4" fillId="0" borderId="0" xfId="0" applyNumberFormat="1" applyFont="1"/>
    <xf numFmtId="0" fontId="4" fillId="0" borderId="0" xfId="0" applyFont="1" applyAlignment="1">
      <alignment horizontal="right"/>
    </xf>
    <xf numFmtId="4" fontId="4" fillId="0" borderId="0" xfId="0" applyNumberFormat="1" applyFont="1" applyAlignment="1">
      <alignment horizontal="right"/>
    </xf>
    <xf numFmtId="0" fontId="12" fillId="0" borderId="0" xfId="0" applyFont="1" applyAlignment="1" applyProtection="1">
      <alignment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165" fontId="3" fillId="3" borderId="2" xfId="1" applyNumberFormat="1" applyFont="1" applyFill="1" applyBorder="1" applyAlignment="1" applyProtection="1">
      <alignment vertical="center"/>
      <protection hidden="1"/>
    </xf>
    <xf numFmtId="0" fontId="3" fillId="3" borderId="2" xfId="0" applyFont="1" applyFill="1" applyBorder="1" applyAlignment="1" applyProtection="1">
      <alignment horizontal="center" vertical="center"/>
      <protection hidden="1"/>
    </xf>
    <xf numFmtId="0" fontId="3" fillId="3" borderId="3" xfId="0" applyFont="1" applyFill="1" applyBorder="1" applyAlignment="1" applyProtection="1">
      <alignment horizontal="center" vertical="center"/>
      <protection hidden="1"/>
    </xf>
    <xf numFmtId="4" fontId="4" fillId="4" borderId="4" xfId="0" applyNumberFormat="1" applyFont="1" applyFill="1" applyBorder="1"/>
    <xf numFmtId="4" fontId="4" fillId="4" borderId="5" xfId="0" applyNumberFormat="1" applyFont="1" applyFill="1" applyBorder="1"/>
    <xf numFmtId="0" fontId="3" fillId="4" borderId="6" xfId="0" applyFont="1" applyFill="1" applyBorder="1" applyAlignment="1">
      <alignment horizontal="center"/>
    </xf>
    <xf numFmtId="4" fontId="4" fillId="4" borderId="7" xfId="0" applyNumberFormat="1" applyFont="1" applyFill="1" applyBorder="1"/>
    <xf numFmtId="4" fontId="4" fillId="4" borderId="6" xfId="0" applyNumberFormat="1" applyFont="1" applyFill="1" applyBorder="1"/>
    <xf numFmtId="4" fontId="19" fillId="2" borderId="3" xfId="0" applyNumberFormat="1" applyFont="1" applyFill="1" applyBorder="1" applyAlignment="1" applyProtection="1">
      <alignment horizontal="center" vertical="center"/>
      <protection hidden="1"/>
    </xf>
    <xf numFmtId="0" fontId="10" fillId="0" borderId="8" xfId="0" applyFont="1" applyFill="1" applyBorder="1" applyAlignment="1" applyProtection="1">
      <alignment horizontal="center" vertical="center"/>
      <protection hidden="1"/>
    </xf>
    <xf numFmtId="2" fontId="3" fillId="2" borderId="1" xfId="0" applyNumberFormat="1" applyFont="1" applyFill="1" applyBorder="1" applyAlignment="1" applyProtection="1">
      <alignment vertical="center"/>
      <protection hidden="1"/>
    </xf>
    <xf numFmtId="0" fontId="20" fillId="0" borderId="0" xfId="0" applyFont="1" applyProtection="1">
      <protection hidden="1"/>
    </xf>
    <xf numFmtId="0" fontId="21" fillId="5" borderId="0" xfId="0" applyFont="1" applyFill="1" applyProtection="1">
      <protection locked="0" hidden="1"/>
    </xf>
    <xf numFmtId="0" fontId="22" fillId="5" borderId="0" xfId="0" applyFont="1" applyFill="1" applyProtection="1">
      <protection hidden="1"/>
    </xf>
    <xf numFmtId="0" fontId="0" fillId="5" borderId="0" xfId="0" applyFill="1" applyProtection="1">
      <protection hidden="1"/>
    </xf>
    <xf numFmtId="0" fontId="0" fillId="5" borderId="0" xfId="0" applyFill="1" applyAlignment="1" applyProtection="1">
      <protection hidden="1"/>
    </xf>
    <xf numFmtId="0" fontId="0" fillId="5" borderId="0" xfId="0" applyFill="1" applyAlignment="1" applyProtection="1">
      <alignment vertical="center"/>
      <protection hidden="1"/>
    </xf>
    <xf numFmtId="0" fontId="5" fillId="5" borderId="0" xfId="0" applyFont="1" applyFill="1" applyProtection="1">
      <protection hidden="1"/>
    </xf>
    <xf numFmtId="3" fontId="14" fillId="3" borderId="3" xfId="0" applyNumberFormat="1" applyFont="1" applyFill="1" applyBorder="1" applyAlignment="1" applyProtection="1">
      <alignment horizontal="right" vertical="center"/>
      <protection hidden="1"/>
    </xf>
    <xf numFmtId="3" fontId="14" fillId="3" borderId="2" xfId="0" applyNumberFormat="1" applyFont="1" applyFill="1" applyBorder="1" applyAlignment="1" applyProtection="1">
      <alignment horizontal="right" vertical="center"/>
      <protection hidden="1"/>
    </xf>
    <xf numFmtId="0" fontId="21" fillId="5" borderId="0" xfId="0" applyFont="1" applyFill="1" applyProtection="1">
      <protection hidden="1"/>
    </xf>
    <xf numFmtId="0" fontId="20" fillId="0" borderId="0" xfId="0" quotePrefix="1" applyFont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166" fontId="3" fillId="3" borderId="2" xfId="0" applyNumberFormat="1" applyFont="1" applyFill="1" applyBorder="1" applyAlignment="1" applyProtection="1">
      <alignment horizontal="right" vertical="center"/>
      <protection hidden="1"/>
    </xf>
    <xf numFmtId="167" fontId="3" fillId="3" borderId="0" xfId="0" applyNumberFormat="1" applyFont="1" applyFill="1" applyBorder="1" applyAlignment="1" applyProtection="1">
      <alignment horizontal="right" vertical="center"/>
      <protection hidden="1"/>
    </xf>
    <xf numFmtId="167" fontId="3" fillId="3" borderId="3" xfId="0" applyNumberFormat="1" applyFont="1" applyFill="1" applyBorder="1" applyAlignment="1" applyProtection="1">
      <alignment horizontal="right" vertical="center"/>
      <protection hidden="1"/>
    </xf>
    <xf numFmtId="0" fontId="3" fillId="3" borderId="9" xfId="0" applyFont="1" applyFill="1" applyBorder="1" applyAlignment="1" applyProtection="1">
      <alignment horizontal="center" vertical="center"/>
      <protection hidden="1"/>
    </xf>
    <xf numFmtId="0" fontId="3" fillId="3" borderId="10" xfId="0" applyFont="1" applyFill="1" applyBorder="1" applyAlignment="1" applyProtection="1">
      <alignment horizontal="center" vertical="center"/>
      <protection hidden="1"/>
    </xf>
    <xf numFmtId="3" fontId="3" fillId="2" borderId="11" xfId="0" applyNumberFormat="1" applyFont="1" applyFill="1" applyBorder="1" applyAlignment="1" applyProtection="1">
      <alignment horizontal="right" vertical="center"/>
      <protection locked="0" hidden="1"/>
    </xf>
    <xf numFmtId="0" fontId="12" fillId="2" borderId="12" xfId="0" applyFont="1" applyFill="1" applyBorder="1" applyAlignment="1" applyProtection="1">
      <alignment vertical="center"/>
      <protection hidden="1"/>
    </xf>
    <xf numFmtId="0" fontId="15" fillId="6" borderId="13" xfId="0" applyFont="1" applyFill="1" applyBorder="1" applyAlignment="1" applyProtection="1">
      <alignment horizontal="center" vertical="center"/>
      <protection hidden="1"/>
    </xf>
    <xf numFmtId="166" fontId="16" fillId="6" borderId="12" xfId="0" applyNumberFormat="1" applyFont="1" applyFill="1" applyBorder="1" applyAlignment="1" applyProtection="1">
      <alignment horizontal="right" vertical="center"/>
      <protection hidden="1"/>
    </xf>
    <xf numFmtId="0" fontId="12" fillId="2" borderId="13" xfId="0" applyFont="1" applyFill="1" applyBorder="1" applyAlignment="1" applyProtection="1">
      <alignment vertical="center"/>
      <protection hidden="1"/>
    </xf>
    <xf numFmtId="2" fontId="3" fillId="3" borderId="2" xfId="0" applyNumberFormat="1" applyFont="1" applyFill="1" applyBorder="1" applyAlignment="1" applyProtection="1">
      <alignment horizontal="center" vertical="center"/>
      <protection hidden="1"/>
    </xf>
    <xf numFmtId="165" fontId="3" fillId="3" borderId="2" xfId="1" quotePrefix="1" applyNumberFormat="1" applyFont="1" applyFill="1" applyBorder="1" applyAlignment="1" applyProtection="1">
      <alignment vertical="center"/>
      <protection hidden="1"/>
    </xf>
    <xf numFmtId="0" fontId="31" fillId="0" borderId="0" xfId="0" applyFont="1" applyProtection="1">
      <protection hidden="1"/>
    </xf>
    <xf numFmtId="0" fontId="32" fillId="0" borderId="0" xfId="0" applyFont="1" applyProtection="1">
      <protection hidden="1"/>
    </xf>
    <xf numFmtId="0" fontId="31" fillId="0" borderId="0" xfId="0" applyFont="1" applyFill="1" applyProtection="1">
      <protection hidden="1"/>
    </xf>
    <xf numFmtId="0" fontId="30" fillId="0" borderId="0" xfId="0" applyFont="1" applyFill="1" applyProtection="1">
      <protection hidden="1"/>
    </xf>
    <xf numFmtId="0" fontId="30" fillId="0" borderId="0" xfId="0" applyFont="1" applyFill="1" applyAlignment="1" applyProtection="1">
      <alignment horizontal="right"/>
      <protection hidden="1"/>
    </xf>
    <xf numFmtId="0" fontId="32" fillId="0" borderId="0" xfId="0" applyFont="1" applyFill="1" applyProtection="1">
      <protection hidden="1"/>
    </xf>
    <xf numFmtId="0" fontId="33" fillId="0" borderId="0" xfId="0" applyFont="1" applyFill="1" applyProtection="1">
      <protection hidden="1"/>
    </xf>
    <xf numFmtId="4" fontId="32" fillId="0" borderId="0" xfId="0" applyNumberFormat="1" applyFont="1" applyFill="1" applyBorder="1" applyAlignment="1" applyProtection="1">
      <alignment horizontal="right" vertical="center"/>
      <protection hidden="1"/>
    </xf>
    <xf numFmtId="4" fontId="33" fillId="0" borderId="0" xfId="0" applyNumberFormat="1" applyFont="1" applyFill="1" applyProtection="1">
      <protection hidden="1"/>
    </xf>
    <xf numFmtId="4" fontId="31" fillId="0" borderId="0" xfId="0" applyNumberFormat="1" applyFont="1" applyFill="1" applyBorder="1" applyAlignment="1" applyProtection="1">
      <alignment horizontal="right" vertical="center"/>
      <protection hidden="1"/>
    </xf>
    <xf numFmtId="166" fontId="32" fillId="0" borderId="0" xfId="0" applyNumberFormat="1" applyFont="1" applyFill="1" applyBorder="1" applyAlignment="1" applyProtection="1">
      <alignment horizontal="right" vertical="center"/>
      <protection hidden="1"/>
    </xf>
    <xf numFmtId="0" fontId="31" fillId="0" borderId="0" xfId="0" quotePrefix="1" applyFont="1" applyFill="1" applyProtection="1">
      <protection hidden="1"/>
    </xf>
    <xf numFmtId="0" fontId="34" fillId="0" borderId="0" xfId="0" applyFont="1" applyProtection="1">
      <protection hidden="1"/>
    </xf>
    <xf numFmtId="15" fontId="32" fillId="0" borderId="0" xfId="0" applyNumberFormat="1" applyFont="1" applyFill="1" applyProtection="1">
      <protection hidden="1"/>
    </xf>
    <xf numFmtId="0" fontId="32" fillId="0" borderId="0" xfId="0" applyFont="1" applyFill="1"/>
    <xf numFmtId="0" fontId="34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35" fillId="0" borderId="0" xfId="0" applyFont="1" applyFill="1" applyProtection="1">
      <protection hidden="1"/>
    </xf>
    <xf numFmtId="0" fontId="13" fillId="0" borderId="0" xfId="0" applyFont="1" applyFill="1" applyAlignment="1" applyProtection="1">
      <alignment horizontal="center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20" fillId="0" borderId="0" xfId="0" applyFont="1" applyAlignment="1" applyProtection="1">
      <alignment vertical="center" wrapText="1"/>
      <protection hidden="1"/>
    </xf>
    <xf numFmtId="0" fontId="10" fillId="0" borderId="14" xfId="0" applyFont="1" applyFill="1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 vertical="center" wrapText="1"/>
      <protection hidden="1"/>
    </xf>
    <xf numFmtId="0" fontId="3" fillId="2" borderId="12" xfId="0" applyFont="1" applyFill="1" applyBorder="1" applyAlignment="1" applyProtection="1">
      <alignment horizontal="center" vertical="center"/>
      <protection hidden="1"/>
    </xf>
    <xf numFmtId="0" fontId="24" fillId="0" borderId="12" xfId="0" applyFont="1" applyBorder="1" applyAlignment="1">
      <alignment horizontal="center" vertical="center"/>
    </xf>
    <xf numFmtId="0" fontId="10" fillId="0" borderId="17" xfId="0" applyFont="1" applyFill="1" applyBorder="1" applyAlignment="1" applyProtection="1">
      <alignment horizontal="left" vertical="center" wrapText="1"/>
      <protection hidden="1"/>
    </xf>
    <xf numFmtId="0" fontId="0" fillId="0" borderId="18" xfId="0" applyBorder="1" applyAlignment="1">
      <alignment horizontal="left" vertical="center"/>
    </xf>
    <xf numFmtId="0" fontId="7" fillId="0" borderId="19" xfId="0" applyFont="1" applyFill="1" applyBorder="1" applyAlignment="1" applyProtection="1">
      <alignment horizontal="left" vertical="center"/>
      <protection hidden="1"/>
    </xf>
    <xf numFmtId="0" fontId="0" fillId="0" borderId="20" xfId="0" applyBorder="1" applyAlignment="1">
      <alignment horizontal="left" vertical="center"/>
    </xf>
    <xf numFmtId="0" fontId="7" fillId="0" borderId="17" xfId="0" applyFont="1" applyFill="1" applyBorder="1" applyAlignment="1" applyProtection="1">
      <alignment horizontal="center" vertical="top"/>
      <protection hidden="1"/>
    </xf>
    <xf numFmtId="0" fontId="0" fillId="0" borderId="18" xfId="0" applyBorder="1" applyAlignment="1">
      <alignment horizontal="center" vertical="top"/>
    </xf>
    <xf numFmtId="0" fontId="10" fillId="0" borderId="17" xfId="0" applyFont="1" applyFill="1" applyBorder="1" applyAlignment="1" applyProtection="1">
      <alignment horizontal="left" vertical="center"/>
    </xf>
    <xf numFmtId="0" fontId="0" fillId="0" borderId="18" xfId="0" applyBorder="1" applyAlignment="1" applyProtection="1">
      <alignment horizontal="left" vertical="center"/>
    </xf>
    <xf numFmtId="0" fontId="20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17" fillId="3" borderId="21" xfId="0" applyFont="1" applyFill="1" applyBorder="1" applyAlignment="1">
      <alignment horizontal="center"/>
    </xf>
    <xf numFmtId="0" fontId="18" fillId="3" borderId="22" xfId="0" applyFont="1" applyFill="1" applyBorder="1" applyAlignment="1"/>
    <xf numFmtId="0" fontId="18" fillId="3" borderId="23" xfId="0" applyFont="1" applyFill="1" applyBorder="1" applyAlignment="1"/>
    <xf numFmtId="0" fontId="35" fillId="0" borderId="0" xfId="0" applyFont="1" applyProtection="1">
      <protection hidden="1"/>
    </xf>
    <xf numFmtId="4" fontId="31" fillId="0" borderId="0" xfId="0" applyNumberFormat="1" applyFont="1" applyFill="1" applyProtection="1">
      <protection hidden="1"/>
    </xf>
  </cellXfs>
  <cellStyles count="2">
    <cellStyle name="Komma" xfId="1" builtinId="3"/>
    <cellStyle name="Standard" xfId="0" builtinId="0"/>
  </cellStyles>
  <dxfs count="65">
    <dxf>
      <font>
        <b/>
        <i/>
        <strike val="0"/>
        <condense val="0"/>
        <extend val="0"/>
        <color indexed="36"/>
      </font>
    </dxf>
    <dxf>
      <font>
        <b/>
        <i/>
        <condense val="0"/>
        <extend val="0"/>
        <color indexed="38"/>
      </font>
    </dxf>
    <dxf>
      <font>
        <b/>
        <i/>
        <condense val="0"/>
        <extend val="0"/>
        <color indexed="62"/>
      </font>
    </dxf>
    <dxf>
      <font>
        <b/>
        <i/>
        <condense val="0"/>
        <extend val="0"/>
        <color auto="1"/>
      </font>
    </dxf>
    <dxf>
      <font>
        <b/>
        <i/>
        <condense val="0"/>
        <extend val="0"/>
        <color indexed="38"/>
      </font>
    </dxf>
    <dxf>
      <font>
        <b/>
        <i/>
        <condense val="0"/>
        <extend val="0"/>
        <color indexed="20"/>
      </font>
    </dxf>
    <dxf>
      <font>
        <b/>
        <i/>
        <strike val="0"/>
        <condense val="0"/>
        <extend val="0"/>
        <color indexed="36"/>
      </font>
    </dxf>
    <dxf>
      <font>
        <b/>
        <i/>
        <condense val="0"/>
        <extend val="0"/>
        <color indexed="38"/>
      </font>
    </dxf>
    <dxf>
      <font>
        <b/>
        <i/>
        <condense val="0"/>
        <extend val="0"/>
        <color indexed="62"/>
      </font>
    </dxf>
    <dxf>
      <font>
        <b/>
        <i/>
        <condense val="0"/>
        <extend val="0"/>
        <color auto="1"/>
      </font>
    </dxf>
    <dxf>
      <font>
        <b/>
        <i/>
        <condense val="0"/>
        <extend val="0"/>
        <color indexed="38"/>
      </font>
    </dxf>
    <dxf>
      <font>
        <b/>
        <i/>
        <condense val="0"/>
        <extend val="0"/>
        <color indexed="20"/>
      </font>
    </dxf>
    <dxf>
      <font>
        <b/>
        <i/>
        <strike val="0"/>
        <condense val="0"/>
        <extend val="0"/>
        <color indexed="36"/>
      </font>
    </dxf>
    <dxf>
      <font>
        <b/>
        <i/>
        <condense val="0"/>
        <extend val="0"/>
        <color indexed="38"/>
      </font>
    </dxf>
    <dxf>
      <font>
        <b/>
        <i/>
        <condense val="0"/>
        <extend val="0"/>
        <color indexed="62"/>
      </font>
    </dxf>
    <dxf>
      <font>
        <b/>
        <i/>
        <condense val="0"/>
        <extend val="0"/>
        <color auto="1"/>
      </font>
    </dxf>
    <dxf>
      <font>
        <b/>
        <i/>
        <condense val="0"/>
        <extend val="0"/>
        <color indexed="38"/>
      </font>
    </dxf>
    <dxf>
      <font>
        <b/>
        <i/>
        <condense val="0"/>
        <extend val="0"/>
        <color indexed="20"/>
      </font>
    </dxf>
    <dxf>
      <font>
        <b/>
        <i/>
        <strike val="0"/>
        <condense val="0"/>
        <extend val="0"/>
        <color indexed="36"/>
      </font>
    </dxf>
    <dxf>
      <font>
        <b/>
        <i/>
        <condense val="0"/>
        <extend val="0"/>
        <color indexed="38"/>
      </font>
    </dxf>
    <dxf>
      <font>
        <b/>
        <i/>
        <condense val="0"/>
        <extend val="0"/>
        <color indexed="62"/>
      </font>
    </dxf>
    <dxf>
      <font>
        <b/>
        <i/>
        <condense val="0"/>
        <extend val="0"/>
        <color auto="1"/>
      </font>
    </dxf>
    <dxf>
      <font>
        <b/>
        <i/>
        <condense val="0"/>
        <extend val="0"/>
        <color indexed="38"/>
      </font>
    </dxf>
    <dxf>
      <font>
        <b/>
        <i/>
        <condense val="0"/>
        <extend val="0"/>
        <color indexed="20"/>
      </font>
    </dxf>
    <dxf>
      <font>
        <b/>
        <i/>
        <strike val="0"/>
        <condense val="0"/>
        <extend val="0"/>
        <color indexed="36"/>
      </font>
    </dxf>
    <dxf>
      <font>
        <b/>
        <i/>
        <condense val="0"/>
        <extend val="0"/>
        <color indexed="38"/>
      </font>
    </dxf>
    <dxf>
      <font>
        <b/>
        <i/>
        <condense val="0"/>
        <extend val="0"/>
        <color indexed="62"/>
      </font>
    </dxf>
    <dxf>
      <font>
        <b/>
        <i/>
        <condense val="0"/>
        <extend val="0"/>
        <color auto="1"/>
      </font>
    </dxf>
    <dxf>
      <font>
        <b/>
        <i/>
        <condense val="0"/>
        <extend val="0"/>
        <color indexed="38"/>
      </font>
    </dxf>
    <dxf>
      <font>
        <b/>
        <i/>
        <condense val="0"/>
        <extend val="0"/>
        <color indexed="20"/>
      </font>
    </dxf>
    <dxf>
      <font>
        <b/>
        <i/>
        <strike val="0"/>
        <condense val="0"/>
        <extend val="0"/>
        <color indexed="36"/>
      </font>
    </dxf>
    <dxf>
      <font>
        <b/>
        <i/>
        <condense val="0"/>
        <extend val="0"/>
        <color indexed="38"/>
      </font>
    </dxf>
    <dxf>
      <font>
        <b/>
        <i/>
        <condense val="0"/>
        <extend val="0"/>
        <color indexed="62"/>
      </font>
    </dxf>
    <dxf>
      <font>
        <b/>
        <i/>
        <condense val="0"/>
        <extend val="0"/>
        <color auto="1"/>
      </font>
    </dxf>
    <dxf>
      <font>
        <b/>
        <i/>
        <condense val="0"/>
        <extend val="0"/>
        <color indexed="38"/>
      </font>
    </dxf>
    <dxf>
      <font>
        <b/>
        <i/>
        <condense val="0"/>
        <extend val="0"/>
        <color indexed="20"/>
      </font>
    </dxf>
    <dxf>
      <font>
        <b/>
        <i/>
        <strike val="0"/>
        <condense val="0"/>
        <extend val="0"/>
        <color indexed="36"/>
      </font>
    </dxf>
    <dxf>
      <font>
        <b/>
        <i/>
        <condense val="0"/>
        <extend val="0"/>
        <color indexed="38"/>
      </font>
    </dxf>
    <dxf>
      <font>
        <b/>
        <i/>
        <condense val="0"/>
        <extend val="0"/>
        <color indexed="62"/>
      </font>
    </dxf>
    <dxf>
      <font>
        <b/>
        <i/>
        <condense val="0"/>
        <extend val="0"/>
        <color auto="1"/>
      </font>
    </dxf>
    <dxf>
      <font>
        <b/>
        <i/>
        <condense val="0"/>
        <extend val="0"/>
        <color indexed="38"/>
      </font>
    </dxf>
    <dxf>
      <font>
        <b/>
        <i/>
        <condense val="0"/>
        <extend val="0"/>
        <color indexed="20"/>
      </font>
    </dxf>
    <dxf>
      <font>
        <b/>
        <i/>
        <strike val="0"/>
        <condense val="0"/>
        <extend val="0"/>
        <color indexed="36"/>
      </font>
    </dxf>
    <dxf>
      <font>
        <b/>
        <i/>
        <condense val="0"/>
        <extend val="0"/>
        <color indexed="38"/>
      </font>
    </dxf>
    <dxf>
      <font>
        <b/>
        <i/>
        <condense val="0"/>
        <extend val="0"/>
        <color indexed="62"/>
      </font>
    </dxf>
    <dxf>
      <font>
        <b/>
        <i/>
        <condense val="0"/>
        <extend val="0"/>
        <color auto="1"/>
      </font>
    </dxf>
    <dxf>
      <font>
        <b/>
        <i/>
        <condense val="0"/>
        <extend val="0"/>
        <color indexed="38"/>
      </font>
    </dxf>
    <dxf>
      <font>
        <b/>
        <i/>
        <condense val="0"/>
        <extend val="0"/>
        <color indexed="20"/>
      </font>
    </dxf>
    <dxf>
      <font>
        <b/>
        <i/>
        <condense val="0"/>
        <extend val="0"/>
        <color auto="1"/>
      </font>
    </dxf>
    <dxf>
      <font>
        <b/>
        <i/>
        <condense val="0"/>
        <extend val="0"/>
        <color indexed="38"/>
      </font>
    </dxf>
    <dxf>
      <font>
        <b/>
        <i/>
        <condense val="0"/>
        <extend val="0"/>
        <color indexed="20"/>
      </font>
    </dxf>
    <dxf>
      <font>
        <b/>
        <i/>
        <condense val="0"/>
        <extend val="0"/>
        <color auto="1"/>
      </font>
    </dxf>
    <dxf>
      <font>
        <b/>
        <i/>
        <condense val="0"/>
        <extend val="0"/>
        <color indexed="38"/>
      </font>
    </dxf>
    <dxf>
      <font>
        <b/>
        <i/>
        <condense val="0"/>
        <extend val="0"/>
        <color indexed="20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/>
        <condense val="0"/>
        <extend val="0"/>
        <color auto="1"/>
      </font>
    </dxf>
    <dxf>
      <font>
        <b/>
        <i/>
        <condense val="0"/>
        <extend val="0"/>
        <color indexed="38"/>
      </font>
    </dxf>
    <dxf>
      <font>
        <b/>
        <i/>
        <condense val="0"/>
        <extend val="0"/>
        <color indexed="20"/>
      </font>
    </dxf>
    <dxf>
      <font>
        <b/>
        <i/>
        <strike val="0"/>
        <condense val="0"/>
        <extend val="0"/>
        <color auto="1"/>
      </font>
    </dxf>
    <dxf>
      <font>
        <b/>
        <i/>
        <condense val="0"/>
        <extend val="0"/>
        <color indexed="38"/>
      </font>
    </dxf>
    <dxf>
      <font>
        <b/>
        <i/>
        <condense val="0"/>
        <extend val="0"/>
        <color indexed="20"/>
      </font>
    </dxf>
    <dxf>
      <font>
        <b/>
        <i/>
        <strike val="0"/>
        <condense val="0"/>
        <extend val="0"/>
        <color indexed="36"/>
      </font>
    </dxf>
    <dxf>
      <font>
        <b/>
        <i/>
        <condense val="0"/>
        <extend val="0"/>
        <color indexed="38"/>
      </font>
    </dxf>
    <dxf>
      <font>
        <b/>
        <i/>
        <condense val="0"/>
        <extend val="0"/>
        <color indexed="62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F1B31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$H$1" lockText="1" noThreeD="1"/>
</file>

<file path=xl/ctrlProps/ctrlProp2.xml><?xml version="1.0" encoding="utf-8"?>
<formControlPr xmlns="http://schemas.microsoft.com/office/spreadsheetml/2009/9/main" objectType="CheckBox" fmlaLink="$J$1" lockText="1" noThreeD="1"/>
</file>

<file path=xl/ctrlProps/ctrlProp3.xml><?xml version="1.0" encoding="utf-8"?>
<formControlPr xmlns="http://schemas.microsoft.com/office/spreadsheetml/2009/9/main" objectType="CheckBox" fmlaLink="$K$1" lockText="1" noThreeD="1"/>
</file>

<file path=xl/ctrlProps/ctrlProp4.xml><?xml version="1.0" encoding="utf-8"?>
<formControlPr xmlns="http://schemas.microsoft.com/office/spreadsheetml/2009/9/main" objectType="CheckBox" fmlaLink="$L$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4</xdr:row>
          <xdr:rowOff>314325</xdr:rowOff>
        </xdr:from>
        <xdr:to>
          <xdr:col>7</xdr:col>
          <xdr:colOff>1228725</xdr:colOff>
          <xdr:row>5</xdr:row>
          <xdr:rowOff>304801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990600</xdr:colOff>
          <xdr:row>4</xdr:row>
          <xdr:rowOff>304800</xdr:rowOff>
        </xdr:from>
        <xdr:to>
          <xdr:col>10</xdr:col>
          <xdr:colOff>171450</xdr:colOff>
          <xdr:row>5</xdr:row>
          <xdr:rowOff>314326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0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828675</xdr:colOff>
          <xdr:row>4</xdr:row>
          <xdr:rowOff>314325</xdr:rowOff>
        </xdr:from>
        <xdr:to>
          <xdr:col>10</xdr:col>
          <xdr:colOff>1400175</xdr:colOff>
          <xdr:row>5</xdr:row>
          <xdr:rowOff>304801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0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619125</xdr:colOff>
          <xdr:row>5</xdr:row>
          <xdr:rowOff>0</xdr:rowOff>
        </xdr:from>
        <xdr:to>
          <xdr:col>12</xdr:col>
          <xdr:colOff>142875</xdr:colOff>
          <xdr:row>5</xdr:row>
          <xdr:rowOff>336176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0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  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indexed="22"/>
  </sheetPr>
  <dimension ref="B1:U200"/>
  <sheetViews>
    <sheetView showGridLines="0" tabSelected="1" zoomScale="85" zoomScaleNormal="85" workbookViewId="0">
      <selection activeCell="S13" sqref="S13"/>
    </sheetView>
  </sheetViews>
  <sheetFormatPr baseColWidth="10" defaultColWidth="11.42578125" defaultRowHeight="26.25" customHeight="1" x14ac:dyDescent="0.2"/>
  <cols>
    <col min="1" max="1" width="2.5703125" style="2" customWidth="1"/>
    <col min="2" max="2" width="3.5703125" style="2" customWidth="1"/>
    <col min="3" max="3" width="9.42578125" style="2" bestFit="1" customWidth="1"/>
    <col min="4" max="4" width="9.42578125" style="2" customWidth="1"/>
    <col min="5" max="5" width="20.28515625" style="2" customWidth="1"/>
    <col min="6" max="6" width="15" style="2" customWidth="1"/>
    <col min="7" max="7" width="2.7109375" style="2" customWidth="1"/>
    <col min="8" max="8" width="22.42578125" style="2" customWidth="1"/>
    <col min="9" max="9" width="2.42578125" style="2" customWidth="1"/>
    <col min="10" max="10" width="20.42578125" style="2" customWidth="1"/>
    <col min="11" max="11" width="21.7109375" style="2" customWidth="1"/>
    <col min="12" max="13" width="21.140625" style="2" customWidth="1"/>
    <col min="14" max="14" width="3.28515625" style="2" customWidth="1"/>
    <col min="15" max="16384" width="11.42578125" style="2"/>
  </cols>
  <sheetData>
    <row r="1" spans="2:14" ht="12.75" x14ac:dyDescent="0.2">
      <c r="B1" s="38"/>
      <c r="C1" s="41"/>
      <c r="D1" s="41"/>
      <c r="E1" s="41"/>
      <c r="F1" s="41"/>
      <c r="G1" s="41"/>
      <c r="H1" s="33" t="b">
        <v>1</v>
      </c>
      <c r="I1" s="41"/>
      <c r="J1" s="33" t="b">
        <v>0</v>
      </c>
      <c r="K1" s="33" t="b">
        <v>0</v>
      </c>
      <c r="L1" s="33" t="b">
        <v>0</v>
      </c>
      <c r="M1" s="41"/>
      <c r="N1" s="41"/>
    </row>
    <row r="2" spans="2:14" ht="26.25" customHeight="1" x14ac:dyDescent="0.2">
      <c r="B2" s="38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2:14" ht="26.25" customHeight="1" thickBot="1" x14ac:dyDescent="0.45">
      <c r="B3" s="35"/>
      <c r="D3" s="74" t="s">
        <v>11</v>
      </c>
      <c r="E3" s="74"/>
      <c r="F3" s="74"/>
      <c r="G3" s="74"/>
      <c r="H3" s="74"/>
      <c r="I3" s="74"/>
      <c r="J3" s="74"/>
      <c r="K3" s="74"/>
      <c r="L3" s="74"/>
      <c r="M3" s="74"/>
      <c r="N3" s="34"/>
    </row>
    <row r="4" spans="2:14" ht="26.25" customHeight="1" thickTop="1" thickBot="1" x14ac:dyDescent="0.45">
      <c r="B4" s="35"/>
      <c r="D4" s="12"/>
      <c r="E4" s="12"/>
      <c r="F4" s="13"/>
      <c r="G4" s="13"/>
      <c r="H4" s="30" t="s">
        <v>27</v>
      </c>
      <c r="I4" s="15"/>
      <c r="J4" s="77" t="s">
        <v>28</v>
      </c>
      <c r="K4" s="78"/>
      <c r="L4" s="79"/>
      <c r="M4" s="12"/>
      <c r="N4" s="35"/>
    </row>
    <row r="5" spans="2:14" s="6" customFormat="1" ht="26.25" customHeight="1" thickTop="1" x14ac:dyDescent="0.3">
      <c r="B5" s="36"/>
      <c r="C5" s="5"/>
      <c r="E5" s="9" t="s">
        <v>9</v>
      </c>
      <c r="H5" s="89" t="s">
        <v>18</v>
      </c>
      <c r="I5" s="14"/>
      <c r="J5" s="83" t="s">
        <v>17</v>
      </c>
      <c r="K5" s="85" t="s">
        <v>19</v>
      </c>
      <c r="L5" s="87" t="s">
        <v>26</v>
      </c>
      <c r="M5" s="7"/>
      <c r="N5" s="36"/>
    </row>
    <row r="6" spans="2:14" ht="26.25" customHeight="1" thickBot="1" x14ac:dyDescent="0.35">
      <c r="B6" s="35"/>
      <c r="D6" s="80">
        <f>IF((Kontrollkästchen1+J1+K1+L1)&gt;1,"Bitte nur eine Rechtsform auswählen, sonst entstehen Fehler in der Berechnung !",0)</f>
        <v>0</v>
      </c>
      <c r="E6" s="80"/>
      <c r="F6" s="80"/>
      <c r="G6" s="11"/>
      <c r="H6" s="90"/>
      <c r="I6" s="10"/>
      <c r="J6" s="84"/>
      <c r="K6" s="86"/>
      <c r="L6" s="88"/>
      <c r="M6" s="4"/>
      <c r="N6" s="35"/>
    </row>
    <row r="7" spans="2:14" ht="26.25" customHeight="1" thickTop="1" x14ac:dyDescent="0.2">
      <c r="B7" s="35"/>
      <c r="C7" s="4"/>
      <c r="D7" s="3"/>
      <c r="E7" s="4"/>
      <c r="F7" s="3"/>
      <c r="G7" s="3"/>
      <c r="H7" s="3"/>
      <c r="I7" s="3"/>
      <c r="J7" s="3"/>
      <c r="K7" s="3"/>
      <c r="L7" s="3"/>
      <c r="M7" s="3"/>
      <c r="N7" s="35"/>
    </row>
    <row r="8" spans="2:14" s="8" customFormat="1" ht="26.25" customHeight="1" thickBot="1" x14ac:dyDescent="0.25">
      <c r="B8" s="37"/>
      <c r="C8" s="19"/>
      <c r="D8" s="20" t="s">
        <v>1</v>
      </c>
      <c r="E8" s="20" t="s">
        <v>0</v>
      </c>
      <c r="F8" s="31" t="s">
        <v>2</v>
      </c>
      <c r="G8" s="20"/>
      <c r="H8" s="20" t="s">
        <v>3</v>
      </c>
      <c r="I8" s="20"/>
      <c r="J8" s="20" t="s">
        <v>4</v>
      </c>
      <c r="K8" s="20" t="s">
        <v>5</v>
      </c>
      <c r="L8" s="20" t="s">
        <v>6</v>
      </c>
      <c r="M8" s="20" t="s">
        <v>10</v>
      </c>
      <c r="N8" s="37"/>
    </row>
    <row r="9" spans="2:14" s="8" customFormat="1" ht="26.25" hidden="1" customHeight="1" thickTop="1" thickBot="1" x14ac:dyDescent="0.25">
      <c r="B9" s="37"/>
      <c r="C9" s="29"/>
      <c r="D9" s="47">
        <v>2002</v>
      </c>
      <c r="E9" s="49"/>
      <c r="F9" s="21">
        <f>IF(OR(H1=TRUE,J1=TRUE),15340,0)</f>
        <v>15340</v>
      </c>
      <c r="G9" s="21"/>
      <c r="H9" s="22">
        <v>0.31</v>
      </c>
      <c r="I9" s="23"/>
      <c r="J9" s="39">
        <f t="shared" ref="J9:J20" si="0">IF(E9&lt;F9,0,E9-F9)</f>
        <v>0</v>
      </c>
      <c r="K9" s="44">
        <f>M49</f>
        <v>0</v>
      </c>
      <c r="L9" s="44">
        <f>P49</f>
        <v>0</v>
      </c>
      <c r="M9" s="45">
        <f t="shared" ref="M9:M16" si="1">SUM(K9:L9)</f>
        <v>0</v>
      </c>
      <c r="N9" s="37"/>
    </row>
    <row r="10" spans="2:14" s="8" customFormat="1" ht="26.25" hidden="1" customHeight="1" thickTop="1" thickBot="1" x14ac:dyDescent="0.25">
      <c r="B10" s="37"/>
      <c r="C10" s="29"/>
      <c r="D10" s="48">
        <v>2003</v>
      </c>
      <c r="E10" s="49"/>
      <c r="F10" s="21">
        <f>IF(OR(H1=TRUE,J1=TRUE),15340,0)</f>
        <v>15340</v>
      </c>
      <c r="G10" s="21"/>
      <c r="H10" s="22">
        <v>0.31</v>
      </c>
      <c r="I10" s="23"/>
      <c r="J10" s="39">
        <f t="shared" si="0"/>
        <v>0</v>
      </c>
      <c r="K10" s="44">
        <f>M52</f>
        <v>0</v>
      </c>
      <c r="L10" s="44">
        <f>P52</f>
        <v>0</v>
      </c>
      <c r="M10" s="45">
        <f t="shared" si="1"/>
        <v>0</v>
      </c>
      <c r="N10" s="37"/>
    </row>
    <row r="11" spans="2:14" s="8" customFormat="1" ht="26.25" hidden="1" customHeight="1" thickTop="1" thickBot="1" x14ac:dyDescent="0.25">
      <c r="B11" s="37"/>
      <c r="C11" s="29"/>
      <c r="D11" s="48">
        <v>2004</v>
      </c>
      <c r="E11" s="49"/>
      <c r="F11" s="21">
        <f>IF(OR(H1=TRUE,J1=TRUE),15340,0)</f>
        <v>15340</v>
      </c>
      <c r="G11" s="21"/>
      <c r="H11" s="22">
        <v>0.31</v>
      </c>
      <c r="I11" s="22"/>
      <c r="J11" s="40">
        <f t="shared" si="0"/>
        <v>0</v>
      </c>
      <c r="K11" s="44">
        <f>M55</f>
        <v>0</v>
      </c>
      <c r="L11" s="44">
        <f>P55</f>
        <v>0</v>
      </c>
      <c r="M11" s="46">
        <f t="shared" si="1"/>
        <v>0</v>
      </c>
      <c r="N11" s="37"/>
    </row>
    <row r="12" spans="2:14" s="8" customFormat="1" ht="26.25" customHeight="1" thickTop="1" thickBot="1" x14ac:dyDescent="0.25">
      <c r="B12" s="37"/>
      <c r="C12" s="29"/>
      <c r="D12" s="48">
        <v>2005</v>
      </c>
      <c r="E12" s="49"/>
      <c r="F12" s="21">
        <f>IF(OR(H1=TRUE,J1=TRUE),15340,0)</f>
        <v>15340</v>
      </c>
      <c r="G12" s="21"/>
      <c r="H12" s="22">
        <v>0.31</v>
      </c>
      <c r="I12" s="22"/>
      <c r="J12" s="40">
        <f t="shared" si="0"/>
        <v>0</v>
      </c>
      <c r="K12" s="44">
        <f>M58</f>
        <v>0</v>
      </c>
      <c r="L12" s="44">
        <f>P58</f>
        <v>0</v>
      </c>
      <c r="M12" s="46">
        <f t="shared" si="1"/>
        <v>0</v>
      </c>
      <c r="N12" s="37"/>
    </row>
    <row r="13" spans="2:14" s="8" customFormat="1" ht="26.25" customHeight="1" thickTop="1" thickBot="1" x14ac:dyDescent="0.25">
      <c r="B13" s="37"/>
      <c r="C13" s="29"/>
      <c r="D13" s="48">
        <v>2006</v>
      </c>
      <c r="E13" s="49"/>
      <c r="F13" s="21">
        <f>IF(OR(H1=TRUE,J1=TRUE),15340,0)</f>
        <v>15340</v>
      </c>
      <c r="G13" s="21"/>
      <c r="H13" s="22">
        <v>0.31</v>
      </c>
      <c r="I13" s="22"/>
      <c r="J13" s="40">
        <f t="shared" si="0"/>
        <v>0</v>
      </c>
      <c r="K13" s="44">
        <f>M61</f>
        <v>0</v>
      </c>
      <c r="L13" s="44">
        <f>P61</f>
        <v>0</v>
      </c>
      <c r="M13" s="46">
        <f t="shared" si="1"/>
        <v>0</v>
      </c>
      <c r="N13" s="37"/>
    </row>
    <row r="14" spans="2:14" s="8" customFormat="1" ht="26.25" customHeight="1" thickTop="1" thickBot="1" x14ac:dyDescent="0.25">
      <c r="B14" s="37"/>
      <c r="C14" s="29"/>
      <c r="D14" s="48">
        <v>2007</v>
      </c>
      <c r="E14" s="49"/>
      <c r="F14" s="21">
        <f>IF(OR(H1=TRUE,J1=TRUE),15340,0)</f>
        <v>15340</v>
      </c>
      <c r="G14" s="21"/>
      <c r="H14" s="22">
        <v>0.31</v>
      </c>
      <c r="I14" s="22"/>
      <c r="J14" s="40">
        <f t="shared" si="0"/>
        <v>0</v>
      </c>
      <c r="K14" s="44">
        <f>M64</f>
        <v>0</v>
      </c>
      <c r="L14" s="44">
        <f>P64</f>
        <v>0</v>
      </c>
      <c r="M14" s="46">
        <f t="shared" si="1"/>
        <v>0</v>
      </c>
      <c r="N14" s="37"/>
    </row>
    <row r="15" spans="2:14" s="8" customFormat="1" ht="26.25" customHeight="1" thickTop="1" thickBot="1" x14ac:dyDescent="0.25">
      <c r="B15" s="37"/>
      <c r="C15" s="29"/>
      <c r="D15" s="48">
        <v>2008</v>
      </c>
      <c r="E15" s="49"/>
      <c r="F15" s="21">
        <f>IF(OR(H1=TRUE,J1=TRUE),15340,0)</f>
        <v>15340</v>
      </c>
      <c r="G15" s="21"/>
      <c r="H15" s="22">
        <v>0.31</v>
      </c>
      <c r="I15" s="22"/>
      <c r="J15" s="40">
        <f t="shared" si="0"/>
        <v>0</v>
      </c>
      <c r="K15" s="44">
        <f>M67</f>
        <v>0</v>
      </c>
      <c r="L15" s="44">
        <f>P67</f>
        <v>0</v>
      </c>
      <c r="M15" s="46">
        <f t="shared" si="1"/>
        <v>0</v>
      </c>
      <c r="N15" s="37"/>
    </row>
    <row r="16" spans="2:14" s="8" customFormat="1" ht="26.25" customHeight="1" thickTop="1" thickBot="1" x14ac:dyDescent="0.25">
      <c r="B16" s="37"/>
      <c r="C16" s="29"/>
      <c r="D16" s="48">
        <v>2009</v>
      </c>
      <c r="E16" s="49"/>
      <c r="F16" s="21">
        <f>IF(OR(H1=TRUE,J1=TRUE),15340,0)</f>
        <v>15340</v>
      </c>
      <c r="G16" s="21"/>
      <c r="H16" s="22">
        <v>0.31</v>
      </c>
      <c r="I16" s="22"/>
      <c r="J16" s="40">
        <f t="shared" si="0"/>
        <v>0</v>
      </c>
      <c r="K16" s="44">
        <f>M70</f>
        <v>0</v>
      </c>
      <c r="L16" s="44">
        <f>P70</f>
        <v>0</v>
      </c>
      <c r="M16" s="46">
        <f t="shared" si="1"/>
        <v>0</v>
      </c>
      <c r="N16" s="37"/>
    </row>
    <row r="17" spans="2:14" s="8" customFormat="1" ht="26.25" customHeight="1" thickTop="1" thickBot="1" x14ac:dyDescent="0.25">
      <c r="B17" s="37"/>
      <c r="C17" s="29"/>
      <c r="D17" s="48">
        <v>2010</v>
      </c>
      <c r="E17" s="49"/>
      <c r="F17" s="21">
        <f>IF(OR(H1=TRUE,J1=TRUE),15340,0)</f>
        <v>15340</v>
      </c>
      <c r="G17" s="21"/>
      <c r="H17" s="22">
        <v>0.31</v>
      </c>
      <c r="I17" s="22"/>
      <c r="J17" s="40">
        <f t="shared" si="0"/>
        <v>0</v>
      </c>
      <c r="K17" s="44">
        <f>M73</f>
        <v>0</v>
      </c>
      <c r="L17" s="44">
        <f>P73</f>
        <v>0</v>
      </c>
      <c r="M17" s="46">
        <f t="shared" ref="M17:M23" si="2">SUM(K17:L17)</f>
        <v>0</v>
      </c>
      <c r="N17" s="37"/>
    </row>
    <row r="18" spans="2:14" s="8" customFormat="1" ht="26.25" customHeight="1" thickTop="1" thickBot="1" x14ac:dyDescent="0.25">
      <c r="B18" s="37"/>
      <c r="C18" s="29"/>
      <c r="D18" s="48">
        <v>2011</v>
      </c>
      <c r="E18" s="49"/>
      <c r="F18" s="21">
        <f>IF(OR(H1=TRUE,J1=TRUE),15340,0)</f>
        <v>15340</v>
      </c>
      <c r="G18" s="21"/>
      <c r="H18" s="54">
        <v>0.1</v>
      </c>
      <c r="I18" s="22"/>
      <c r="J18" s="40">
        <f t="shared" si="0"/>
        <v>0</v>
      </c>
      <c r="K18" s="44">
        <f>M76</f>
        <v>0</v>
      </c>
      <c r="L18" s="44">
        <f>P76</f>
        <v>0</v>
      </c>
      <c r="M18" s="46">
        <f t="shared" si="2"/>
        <v>0</v>
      </c>
      <c r="N18" s="37"/>
    </row>
    <row r="19" spans="2:14" s="8" customFormat="1" ht="26.25" customHeight="1" thickTop="1" thickBot="1" x14ac:dyDescent="0.25">
      <c r="B19" s="37"/>
      <c r="C19" s="29"/>
      <c r="D19" s="48">
        <v>2012</v>
      </c>
      <c r="E19" s="49"/>
      <c r="F19" s="21">
        <f t="shared" ref="F19:F30" si="3">IF(OR($H$1=TRUE,$J$1=TRUE),15340,0)</f>
        <v>15340</v>
      </c>
      <c r="G19" s="55"/>
      <c r="H19" s="54">
        <v>0.2</v>
      </c>
      <c r="I19" s="22"/>
      <c r="J19" s="40">
        <f t="shared" si="0"/>
        <v>0</v>
      </c>
      <c r="K19" s="44">
        <f>M79</f>
        <v>0</v>
      </c>
      <c r="L19" s="44">
        <f>P79</f>
        <v>0</v>
      </c>
      <c r="M19" s="46">
        <f t="shared" si="2"/>
        <v>0</v>
      </c>
      <c r="N19" s="37"/>
    </row>
    <row r="20" spans="2:14" s="8" customFormat="1" ht="26.25" customHeight="1" thickTop="1" thickBot="1" x14ac:dyDescent="0.25">
      <c r="B20" s="37"/>
      <c r="C20" s="29"/>
      <c r="D20" s="48">
        <v>2013</v>
      </c>
      <c r="E20" s="49"/>
      <c r="F20" s="21">
        <f t="shared" si="3"/>
        <v>15340</v>
      </c>
      <c r="G20" s="55"/>
      <c r="H20" s="54">
        <v>0.1</v>
      </c>
      <c r="I20" s="22"/>
      <c r="J20" s="40">
        <f t="shared" si="0"/>
        <v>0</v>
      </c>
      <c r="K20" s="44">
        <f>M82</f>
        <v>0</v>
      </c>
      <c r="L20" s="44">
        <f>P82</f>
        <v>0</v>
      </c>
      <c r="M20" s="46">
        <f t="shared" si="2"/>
        <v>0</v>
      </c>
      <c r="N20" s="37"/>
    </row>
    <row r="21" spans="2:14" s="8" customFormat="1" ht="26.25" customHeight="1" thickTop="1" thickBot="1" x14ac:dyDescent="0.25">
      <c r="B21" s="37"/>
      <c r="C21" s="29"/>
      <c r="D21" s="48">
        <v>2014</v>
      </c>
      <c r="E21" s="49"/>
      <c r="F21" s="21">
        <f t="shared" si="3"/>
        <v>15340</v>
      </c>
      <c r="G21" s="55"/>
      <c r="H21" s="54">
        <v>0.2</v>
      </c>
      <c r="I21" s="22"/>
      <c r="J21" s="40">
        <f t="shared" ref="J21" si="4">IF(E21&lt;F21,0,E21-F21)</f>
        <v>0</v>
      </c>
      <c r="K21" s="44">
        <f>M85</f>
        <v>0</v>
      </c>
      <c r="L21" s="44">
        <f>P85</f>
        <v>0</v>
      </c>
      <c r="M21" s="46">
        <f t="shared" si="2"/>
        <v>0</v>
      </c>
      <c r="N21" s="37"/>
    </row>
    <row r="22" spans="2:14" s="8" customFormat="1" ht="26.25" customHeight="1" thickTop="1" thickBot="1" x14ac:dyDescent="0.25">
      <c r="B22" s="37"/>
      <c r="C22" s="29"/>
      <c r="D22" s="48">
        <v>2015</v>
      </c>
      <c r="E22" s="49"/>
      <c r="F22" s="21">
        <f t="shared" si="3"/>
        <v>15340</v>
      </c>
      <c r="G22" s="55"/>
      <c r="H22" s="54">
        <v>0.15</v>
      </c>
      <c r="I22" s="22"/>
      <c r="J22" s="40">
        <f t="shared" ref="J22" si="5">IF(E22&lt;F22,0,E22-F22)</f>
        <v>0</v>
      </c>
      <c r="K22" s="44">
        <f>M88</f>
        <v>0</v>
      </c>
      <c r="L22" s="44">
        <f>P88</f>
        <v>0</v>
      </c>
      <c r="M22" s="46">
        <f t="shared" si="2"/>
        <v>0</v>
      </c>
      <c r="N22" s="37"/>
    </row>
    <row r="23" spans="2:14" s="8" customFormat="1" ht="26.25" customHeight="1" thickTop="1" thickBot="1" x14ac:dyDescent="0.25">
      <c r="B23" s="37"/>
      <c r="C23" s="29"/>
      <c r="D23" s="48">
        <v>2016</v>
      </c>
      <c r="E23" s="49"/>
      <c r="F23" s="21">
        <f t="shared" si="3"/>
        <v>15340</v>
      </c>
      <c r="G23" s="55"/>
      <c r="H23" s="54">
        <v>0.2</v>
      </c>
      <c r="I23" s="22"/>
      <c r="J23" s="40">
        <f t="shared" ref="J23" si="6">IF(E23&lt;F23,0,E23-F23)</f>
        <v>0</v>
      </c>
      <c r="K23" s="44">
        <f>M91</f>
        <v>0</v>
      </c>
      <c r="L23" s="44">
        <f>P91</f>
        <v>0</v>
      </c>
      <c r="M23" s="46">
        <f t="shared" si="2"/>
        <v>0</v>
      </c>
      <c r="N23" s="37"/>
    </row>
    <row r="24" spans="2:14" s="8" customFormat="1" ht="26.25" customHeight="1" thickTop="1" thickBot="1" x14ac:dyDescent="0.25">
      <c r="B24" s="37"/>
      <c r="C24" s="29"/>
      <c r="D24" s="48">
        <v>2017</v>
      </c>
      <c r="E24" s="49"/>
      <c r="F24" s="21">
        <f t="shared" si="3"/>
        <v>15340</v>
      </c>
      <c r="G24" s="55"/>
      <c r="H24" s="54">
        <v>0.2</v>
      </c>
      <c r="I24" s="22"/>
      <c r="J24" s="40">
        <f t="shared" ref="J24" si="7">IF(E24&lt;F24,0,E24-F24)</f>
        <v>0</v>
      </c>
      <c r="K24" s="44">
        <f>M94</f>
        <v>0</v>
      </c>
      <c r="L24" s="44">
        <f>P94</f>
        <v>0</v>
      </c>
      <c r="M24" s="46">
        <f t="shared" ref="M24:M30" si="8">SUM(K24:L24)</f>
        <v>0</v>
      </c>
      <c r="N24" s="37"/>
    </row>
    <row r="25" spans="2:14" s="8" customFormat="1" ht="26.25" customHeight="1" thickTop="1" thickBot="1" x14ac:dyDescent="0.25">
      <c r="B25" s="37"/>
      <c r="C25" s="29"/>
      <c r="D25" s="48">
        <v>2018</v>
      </c>
      <c r="E25" s="49"/>
      <c r="F25" s="21">
        <f t="shared" si="3"/>
        <v>15340</v>
      </c>
      <c r="G25" s="55"/>
      <c r="H25" s="54">
        <v>0.15</v>
      </c>
      <c r="I25" s="22"/>
      <c r="J25" s="40">
        <f t="shared" ref="J25:J26" si="9">IF(E25&lt;F25,0,E25-F25)</f>
        <v>0</v>
      </c>
      <c r="K25" s="44">
        <f>M97</f>
        <v>0</v>
      </c>
      <c r="L25" s="44">
        <f>P97</f>
        <v>0</v>
      </c>
      <c r="M25" s="46">
        <f t="shared" si="8"/>
        <v>0</v>
      </c>
      <c r="N25" s="37"/>
    </row>
    <row r="26" spans="2:14" s="8" customFormat="1" ht="26.25" customHeight="1" thickTop="1" thickBot="1" x14ac:dyDescent="0.25">
      <c r="B26" s="37"/>
      <c r="C26" s="29"/>
      <c r="D26" s="48">
        <v>2019</v>
      </c>
      <c r="E26" s="49"/>
      <c r="F26" s="21">
        <f t="shared" si="3"/>
        <v>15340</v>
      </c>
      <c r="G26" s="55"/>
      <c r="H26" s="54">
        <v>0.2</v>
      </c>
      <c r="I26" s="22"/>
      <c r="J26" s="40">
        <f t="shared" si="9"/>
        <v>0</v>
      </c>
      <c r="K26" s="44">
        <f>M100</f>
        <v>0</v>
      </c>
      <c r="L26" s="44">
        <f>P100</f>
        <v>0</v>
      </c>
      <c r="M26" s="46">
        <f t="shared" si="8"/>
        <v>0</v>
      </c>
      <c r="N26" s="37"/>
    </row>
    <row r="27" spans="2:14" s="8" customFormat="1" ht="26.25" customHeight="1" thickTop="1" thickBot="1" x14ac:dyDescent="0.25">
      <c r="B27" s="37"/>
      <c r="C27" s="29"/>
      <c r="D27" s="48">
        <v>2020</v>
      </c>
      <c r="E27" s="49"/>
      <c r="F27" s="21">
        <f t="shared" si="3"/>
        <v>15340</v>
      </c>
      <c r="G27" s="55"/>
      <c r="H27" s="54">
        <v>0.2</v>
      </c>
      <c r="I27" s="22"/>
      <c r="J27" s="40">
        <f t="shared" ref="J27:J28" si="10">IF(E27&lt;F27,0,E27-F27)</f>
        <v>0</v>
      </c>
      <c r="K27" s="44">
        <f>M103</f>
        <v>0</v>
      </c>
      <c r="L27" s="44">
        <f>P103</f>
        <v>0</v>
      </c>
      <c r="M27" s="46">
        <f t="shared" si="8"/>
        <v>0</v>
      </c>
      <c r="N27" s="37"/>
    </row>
    <row r="28" spans="2:14" s="8" customFormat="1" ht="26.25" customHeight="1" thickTop="1" thickBot="1" x14ac:dyDescent="0.25">
      <c r="B28" s="37"/>
      <c r="C28" s="29"/>
      <c r="D28" s="48">
        <v>2021</v>
      </c>
      <c r="E28" s="49"/>
      <c r="F28" s="21">
        <f t="shared" si="3"/>
        <v>15340</v>
      </c>
      <c r="G28" s="55"/>
      <c r="H28" s="54">
        <v>0.2</v>
      </c>
      <c r="I28" s="22"/>
      <c r="J28" s="40">
        <f t="shared" si="10"/>
        <v>0</v>
      </c>
      <c r="K28" s="44">
        <f>M106</f>
        <v>0</v>
      </c>
      <c r="L28" s="44">
        <f>P106</f>
        <v>0</v>
      </c>
      <c r="M28" s="46">
        <f t="shared" si="8"/>
        <v>0</v>
      </c>
      <c r="N28" s="37"/>
    </row>
    <row r="29" spans="2:14" s="8" customFormat="1" ht="26.25" customHeight="1" thickTop="1" thickBot="1" x14ac:dyDescent="0.25">
      <c r="B29" s="37"/>
      <c r="C29" s="29"/>
      <c r="D29" s="48">
        <v>2022</v>
      </c>
      <c r="E29" s="49"/>
      <c r="F29" s="21">
        <f t="shared" si="3"/>
        <v>15340</v>
      </c>
      <c r="G29" s="55"/>
      <c r="H29" s="54">
        <v>0.2</v>
      </c>
      <c r="I29" s="22"/>
      <c r="J29" s="40">
        <f t="shared" ref="J29:J30" si="11">IF(E29&lt;F29,0,E29-F29)</f>
        <v>0</v>
      </c>
      <c r="K29" s="44">
        <f>M109</f>
        <v>0</v>
      </c>
      <c r="L29" s="44">
        <f>P109</f>
        <v>0</v>
      </c>
      <c r="M29" s="46">
        <f t="shared" si="8"/>
        <v>0</v>
      </c>
      <c r="N29" s="37"/>
    </row>
    <row r="30" spans="2:14" s="8" customFormat="1" ht="26.25" customHeight="1" thickTop="1" thickBot="1" x14ac:dyDescent="0.25">
      <c r="B30" s="37"/>
      <c r="C30" s="29"/>
      <c r="D30" s="48">
        <v>2023</v>
      </c>
      <c r="E30" s="49"/>
      <c r="F30" s="21">
        <f t="shared" si="3"/>
        <v>15340</v>
      </c>
      <c r="G30" s="55"/>
      <c r="H30" s="54">
        <v>0.2</v>
      </c>
      <c r="I30" s="22"/>
      <c r="J30" s="40">
        <f t="shared" si="11"/>
        <v>0</v>
      </c>
      <c r="K30" s="44">
        <f>M112</f>
        <v>0</v>
      </c>
      <c r="L30" s="44">
        <f>P112</f>
        <v>0</v>
      </c>
      <c r="M30" s="46">
        <f t="shared" si="8"/>
        <v>0</v>
      </c>
      <c r="N30" s="37"/>
    </row>
    <row r="31" spans="2:14" s="8" customFormat="1" ht="26.25" customHeight="1" thickTop="1" x14ac:dyDescent="0.2">
      <c r="B31" s="37"/>
      <c r="C31" s="29"/>
      <c r="D31" s="53"/>
      <c r="E31" s="81" t="s">
        <v>33</v>
      </c>
      <c r="F31" s="82"/>
      <c r="G31" s="82"/>
      <c r="H31" s="82"/>
      <c r="I31" s="50"/>
      <c r="J31" s="51" t="s">
        <v>7</v>
      </c>
      <c r="K31" s="52">
        <f>SUM(K2:K29)</f>
        <v>0</v>
      </c>
      <c r="L31" s="52">
        <f>SUM(L9:L29)</f>
        <v>0</v>
      </c>
      <c r="M31" s="52">
        <f>SUM(M9:M29)</f>
        <v>0</v>
      </c>
      <c r="N31" s="37"/>
    </row>
    <row r="32" spans="2:14" ht="26.25" customHeight="1" x14ac:dyDescent="0.2"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</row>
    <row r="33" spans="2:21" s="32" customFormat="1" ht="21.75" customHeight="1" x14ac:dyDescent="0.2">
      <c r="D33" s="75" t="s">
        <v>29</v>
      </c>
      <c r="E33" s="76"/>
      <c r="F33" s="76"/>
      <c r="G33" s="76"/>
      <c r="H33" s="76"/>
      <c r="I33" s="76"/>
      <c r="J33" s="76"/>
      <c r="K33" s="76"/>
      <c r="L33" s="76"/>
      <c r="M33" s="76"/>
    </row>
    <row r="34" spans="2:21" s="32" customFormat="1" ht="21.75" customHeight="1" x14ac:dyDescent="0.2">
      <c r="D34" s="76"/>
      <c r="E34" s="76"/>
      <c r="F34" s="76"/>
      <c r="G34" s="76"/>
      <c r="H34" s="76"/>
      <c r="I34" s="76"/>
      <c r="J34" s="76"/>
      <c r="K34" s="76"/>
      <c r="L34" s="76"/>
      <c r="M34" s="76"/>
    </row>
    <row r="35" spans="2:21" s="32" customFormat="1" ht="21" customHeight="1" x14ac:dyDescent="0.2">
      <c r="D35" s="75" t="s">
        <v>30</v>
      </c>
      <c r="E35" s="76"/>
      <c r="F35" s="76"/>
      <c r="G35" s="76"/>
      <c r="H35" s="76"/>
      <c r="I35" s="76"/>
      <c r="J35" s="76"/>
      <c r="K35" s="76"/>
      <c r="L35" s="76"/>
      <c r="M35" s="76"/>
    </row>
    <row r="36" spans="2:21" s="32" customFormat="1" ht="21" customHeight="1" x14ac:dyDescent="0.2">
      <c r="D36" s="76"/>
      <c r="E36" s="76"/>
      <c r="F36" s="76"/>
      <c r="G36" s="76"/>
      <c r="H36" s="76"/>
      <c r="I36" s="76"/>
      <c r="J36" s="76"/>
      <c r="K36" s="76"/>
      <c r="L36" s="76"/>
      <c r="M36" s="76"/>
    </row>
    <row r="37" spans="2:21" s="32" customFormat="1" ht="9" customHeight="1" x14ac:dyDescent="0.2"/>
    <row r="38" spans="2:21" s="32" customFormat="1" ht="15.75" x14ac:dyDescent="0.2">
      <c r="D38" s="92" t="s">
        <v>36</v>
      </c>
      <c r="E38" s="92"/>
      <c r="F38" s="92"/>
      <c r="G38" s="92"/>
      <c r="H38" s="92"/>
      <c r="I38" s="92"/>
      <c r="J38" s="92"/>
      <c r="K38" s="92"/>
      <c r="L38" s="92"/>
      <c r="M38" s="92"/>
      <c r="N38" s="92"/>
    </row>
    <row r="39" spans="2:21" s="32" customFormat="1" ht="19.5" customHeight="1" x14ac:dyDescent="0.2">
      <c r="D39" s="91" t="s">
        <v>35</v>
      </c>
      <c r="E39" s="91"/>
      <c r="F39" s="91"/>
      <c r="G39" s="91"/>
      <c r="H39" s="91"/>
      <c r="I39" s="91"/>
      <c r="J39" s="91"/>
      <c r="K39" s="91"/>
      <c r="L39" s="91"/>
      <c r="M39" s="91"/>
      <c r="N39" s="91"/>
    </row>
    <row r="40" spans="2:21" s="32" customFormat="1" ht="19.5" customHeight="1" x14ac:dyDescent="0.2">
      <c r="D40" s="91" t="s">
        <v>14</v>
      </c>
      <c r="E40" s="91"/>
      <c r="F40" s="91"/>
      <c r="G40" s="91"/>
      <c r="H40" s="91"/>
      <c r="I40" s="91"/>
      <c r="J40" s="91"/>
      <c r="K40" s="91"/>
      <c r="L40" s="91"/>
      <c r="M40" s="91"/>
      <c r="N40" s="91"/>
    </row>
    <row r="41" spans="2:21" s="32" customFormat="1" ht="19.5" customHeight="1" x14ac:dyDescent="0.2">
      <c r="D41" s="91" t="s">
        <v>15</v>
      </c>
      <c r="E41" s="91"/>
      <c r="F41" s="91"/>
      <c r="G41" s="91"/>
      <c r="H41" s="91"/>
      <c r="I41" s="91"/>
      <c r="J41" s="91"/>
      <c r="K41" s="91"/>
      <c r="L41" s="91"/>
      <c r="M41" s="91"/>
      <c r="N41" s="91"/>
    </row>
    <row r="42" spans="2:21" s="32" customFormat="1" ht="19.5" customHeight="1" x14ac:dyDescent="0.2">
      <c r="D42" s="91" t="s">
        <v>16</v>
      </c>
      <c r="E42" s="91"/>
      <c r="F42" s="91"/>
      <c r="G42" s="91"/>
      <c r="H42" s="91"/>
      <c r="I42" s="91"/>
      <c r="J42" s="91"/>
      <c r="K42" s="91"/>
      <c r="L42" s="91"/>
      <c r="M42" s="91"/>
      <c r="N42" s="91"/>
    </row>
    <row r="43" spans="2:21" s="32" customFormat="1" ht="10.5" customHeight="1" x14ac:dyDescent="0.2">
      <c r="D43" s="42"/>
    </row>
    <row r="44" spans="2:21" s="32" customFormat="1" ht="15.75" customHeight="1" x14ac:dyDescent="0.2">
      <c r="D44" s="91" t="s">
        <v>37</v>
      </c>
      <c r="E44" s="91"/>
      <c r="F44" s="91"/>
      <c r="G44" s="91"/>
      <c r="H44" s="91"/>
      <c r="I44" s="91"/>
      <c r="J44" s="91"/>
      <c r="K44" s="91"/>
      <c r="L44" s="91"/>
      <c r="M44" s="91"/>
      <c r="N44" s="91"/>
    </row>
    <row r="45" spans="2:21" s="32" customFormat="1" ht="21.75" customHeight="1" x14ac:dyDescent="0.2">
      <c r="D45" s="91" t="s">
        <v>38</v>
      </c>
      <c r="E45" s="91"/>
      <c r="F45" s="91"/>
      <c r="G45" s="91"/>
      <c r="H45" s="91"/>
      <c r="I45" s="91"/>
      <c r="J45" s="91"/>
      <c r="K45" s="91"/>
      <c r="L45" s="91"/>
      <c r="M45" s="91"/>
      <c r="N45" s="91"/>
    </row>
    <row r="46" spans="2:21" s="68" customFormat="1" ht="26.25" customHeight="1" x14ac:dyDescent="0.2"/>
    <row r="47" spans="2:21" s="56" customFormat="1" ht="26.25" customHeight="1" x14ac:dyDescent="0.2">
      <c r="B47" s="58"/>
      <c r="C47" s="59"/>
      <c r="D47" s="59"/>
      <c r="E47" s="59"/>
      <c r="F47" s="59"/>
      <c r="G47" s="59"/>
      <c r="H47" s="60" t="s">
        <v>13</v>
      </c>
      <c r="I47" s="60"/>
      <c r="J47" s="60" t="s">
        <v>12</v>
      </c>
      <c r="K47" s="60" t="s">
        <v>20</v>
      </c>
      <c r="L47" s="60" t="s">
        <v>25</v>
      </c>
      <c r="M47" s="60" t="s">
        <v>10</v>
      </c>
      <c r="N47" s="59"/>
      <c r="O47" s="59" t="s">
        <v>31</v>
      </c>
      <c r="P47" s="59" t="s">
        <v>32</v>
      </c>
      <c r="Q47" s="58"/>
      <c r="R47" s="58"/>
      <c r="S47" s="58"/>
      <c r="T47" s="68"/>
      <c r="U47" s="68"/>
    </row>
    <row r="48" spans="2:21" s="57" customFormat="1" ht="26.25" customHeight="1" x14ac:dyDescent="0.2">
      <c r="B48" s="61"/>
      <c r="C48" s="62">
        <v>2002</v>
      </c>
      <c r="D48" s="61"/>
      <c r="E48" s="61"/>
      <c r="F48" s="61"/>
      <c r="G48" s="61"/>
      <c r="H48" s="63" t="str">
        <f>IF(OR($E$9="",AND($H$1=FALSE,$J$1=FALSE,$K$1=FALSE,$L$1=FALSE)),"",IF(AND($H$1=TRUE,$E$9&lt;FreistellBetrag+0.01),GB_0))</f>
        <v/>
      </c>
      <c r="I48" s="63"/>
      <c r="J48" s="63" t="str">
        <f>IF(OR($E$9="",AND($H$1=FALSE,$J$1=FALSE,$K$1=FALSE,$L$1=FALSE)),"",IF(AND($J$1=TRUE,$E$9&lt;=_BMG36850),GB_204))</f>
        <v/>
      </c>
      <c r="K48" s="63" t="str">
        <f>IF(OR($E$9="",AND($H$1=FALSE,$J$1=FALSE,$K$1=FALSE,$L$1=FALSE)),"",IF(AND($K$1=TRUE,$E$9&lt;=_BMG36850),GB_204))</f>
        <v/>
      </c>
      <c r="L48" s="64" t="str">
        <f>IF(OR($E$9="",AND($H$1=FALSE,$J$1=FALSE,$K$1=FALSE,$L$1=FALSE)),"",IF($L$1=TRUE,GB_Jumbo))</f>
        <v/>
      </c>
      <c r="M48" s="61"/>
      <c r="N48" s="61"/>
      <c r="O48" s="61"/>
      <c r="P48" s="61"/>
      <c r="Q48" s="61"/>
      <c r="R48" s="61"/>
      <c r="S48" s="61"/>
      <c r="T48" s="96"/>
      <c r="U48" s="96"/>
    </row>
    <row r="49" spans="2:21" s="57" customFormat="1" ht="26.25" customHeight="1" x14ac:dyDescent="0.2">
      <c r="B49" s="61"/>
      <c r="C49" s="62">
        <v>2002</v>
      </c>
      <c r="D49" s="61"/>
      <c r="E49" s="61"/>
      <c r="F49" s="61"/>
      <c r="G49" s="61"/>
      <c r="H49" s="65" t="str">
        <f>IF(OR($E$9="",AND($H$1=FALSE,$J$1=FALSE,$K$1=FALSE,$L$1=FALSE)),"",IF(AND($H$1=TRUE,$E$9&gt;FreistellBetrag,$E$9&lt;_BMG24550+0.01),GB_51))</f>
        <v/>
      </c>
      <c r="I49" s="63"/>
      <c r="J49" s="63" t="str">
        <f>IF(OR($E$9="",AND($H$1=FALSE,$J$1=FALSE,$K$1=FALSE,$L$1=FALSE)),"",IF(AND($J$1=TRUE,$E$9&gt;_BMG36850),GB_306))</f>
        <v/>
      </c>
      <c r="K49" s="63" t="str">
        <f>IF(OR($E$9="",AND($H$1=FALSE,$J$1=FALSE,$K$1=FALSE,$L$1=FALSE)),"",IF(AND($K$1=TRUE,$E$9&gt;_BMG36850),GB_306))</f>
        <v/>
      </c>
      <c r="L49" s="64"/>
      <c r="M49" s="64">
        <f>SUM(H48:L50)</f>
        <v>0</v>
      </c>
      <c r="N49" s="61"/>
      <c r="O49" s="63">
        <f>IF(AND($H$1=FALSE,$J$1=FALSE,$K$1=FALSE,$L$1=FALSE),"",J9*H9/100)</f>
        <v>0</v>
      </c>
      <c r="P49" s="63">
        <f>IF($L$1=TRUE,IF(O49&gt;5000,O49-5000,IF(O49&lt;=5000,0)),O49)</f>
        <v>0</v>
      </c>
      <c r="Q49" s="61"/>
      <c r="R49" s="61"/>
      <c r="S49" s="61"/>
      <c r="T49" s="96"/>
      <c r="U49" s="96"/>
    </row>
    <row r="50" spans="2:21" s="57" customFormat="1" ht="26.25" customHeight="1" x14ac:dyDescent="0.2">
      <c r="B50" s="61"/>
      <c r="C50" s="62">
        <v>2002</v>
      </c>
      <c r="D50" s="61"/>
      <c r="E50" s="61"/>
      <c r="F50" s="61"/>
      <c r="G50" s="61"/>
      <c r="H50" s="63" t="str">
        <f>IF(OR($E$9="",AND($H$1=FALSE,$J$1=FALSE,$K$1=FALSE,$L$1=FALSE)),"",IF(AND($H$1=TRUE,$E$9&gt;_BMG24550),GB_61))</f>
        <v/>
      </c>
      <c r="I50" s="63"/>
      <c r="J50" s="63"/>
      <c r="K50" s="63"/>
      <c r="L50" s="63"/>
      <c r="M50" s="62"/>
      <c r="N50" s="61"/>
      <c r="O50" s="61"/>
      <c r="P50" s="61"/>
      <c r="Q50" s="61"/>
      <c r="R50" s="61"/>
      <c r="S50" s="61"/>
      <c r="T50" s="96"/>
      <c r="U50" s="96"/>
    </row>
    <row r="51" spans="2:21" s="57" customFormat="1" ht="26.25" customHeight="1" x14ac:dyDescent="0.2">
      <c r="B51" s="61"/>
      <c r="C51" s="61">
        <v>2003</v>
      </c>
      <c r="D51" s="61"/>
      <c r="E51" s="61"/>
      <c r="F51" s="61"/>
      <c r="G51" s="61"/>
      <c r="H51" s="63" t="str">
        <f>IF(OR($E$10="",AND($H$1=FALSE,$J$1=FALSE,$K$1=FALSE,$L$1=FALSE)),"",IF(AND($H$1=TRUE,$E$10&lt;FreistellBetrag+0.01),GB_0))</f>
        <v/>
      </c>
      <c r="I51" s="63"/>
      <c r="J51" s="63" t="str">
        <f>IF(OR($E$10="",AND($H$1=FALSE,$J$1=FALSE,$K$1=FALSE,$L$1=FALSE)),"",IF(AND($J$1=TRUE,$E$10&lt;=_BMG36850),GB_204))</f>
        <v/>
      </c>
      <c r="K51" s="63" t="str">
        <f>IF(OR($E$10="",AND($H$1=FALSE,$J$1=FALSE,$K$1=FALSE,$L$1=FALSE)),"",IF(AND($K$1=TRUE,$E$10&lt;=_BMG36850),GB_204))</f>
        <v/>
      </c>
      <c r="L51" s="63" t="str">
        <f>IF(OR($E$10="",AND($H$1=FALSE,$J$1=FALSE,$K$1=FALSE,$L$1=FALSE)),"",IF($L$1=TRUE,GB_Jumbo))</f>
        <v/>
      </c>
      <c r="M51" s="62"/>
      <c r="N51" s="61"/>
      <c r="O51" s="61"/>
      <c r="P51" s="61"/>
      <c r="Q51" s="61"/>
      <c r="R51" s="61"/>
      <c r="S51" s="61"/>
      <c r="T51" s="96"/>
      <c r="U51" s="96"/>
    </row>
    <row r="52" spans="2:21" s="57" customFormat="1" ht="26.25" customHeight="1" x14ac:dyDescent="0.2">
      <c r="B52" s="61"/>
      <c r="C52" s="61">
        <v>2003</v>
      </c>
      <c r="D52" s="61"/>
      <c r="E52" s="61"/>
      <c r="F52" s="61"/>
      <c r="G52" s="61"/>
      <c r="H52" s="63" t="str">
        <f>IF(OR($E$10="",AND($H$1=FALSE,$J$1=FALSE,$K$1=FALSE,$L$1=FALSE)),"",IF(AND($H$1=TRUE,$E$10&gt;FreistellBetrag,$E$10&lt;_BMG24550+0.01),GB_51))</f>
        <v/>
      </c>
      <c r="I52" s="63"/>
      <c r="J52" s="63" t="str">
        <f>IF(OR($E$10="",AND($H$1=FALSE,$J$1=FALSE,$K$1=FALSE,$L$1=FALSE)),"",IF(AND($J$1=TRUE,$E$10&gt;_BMG36850),GB_306))</f>
        <v/>
      </c>
      <c r="K52" s="63" t="str">
        <f>IF(OR($E$10="",AND($H$1=FALSE,$J$1=FALSE,$K$1=FALSE,$L$1=FALSE)),"",IF(AND($K$1=TRUE,$E$10&gt;_BMG36850),GB_306))</f>
        <v/>
      </c>
      <c r="L52" s="63"/>
      <c r="M52" s="64">
        <f>SUM(H51:L53)</f>
        <v>0</v>
      </c>
      <c r="N52" s="61"/>
      <c r="O52" s="63">
        <f>IF(AND($H$1=FALSE,$J$1=FALSE,$K$1=FALSE,$L$1=FALSE),"",J10*H10/100)</f>
        <v>0</v>
      </c>
      <c r="P52" s="63">
        <f>IF($L$1=TRUE,IF(O52&gt;5000,O52-5000,IF(O52&lt;=5000,0)),O52)</f>
        <v>0</v>
      </c>
      <c r="Q52" s="61"/>
      <c r="R52" s="61"/>
      <c r="S52" s="61"/>
      <c r="T52" s="96"/>
      <c r="U52" s="96"/>
    </row>
    <row r="53" spans="2:21" s="57" customFormat="1" ht="26.25" customHeight="1" x14ac:dyDescent="0.2">
      <c r="B53" s="61"/>
      <c r="C53" s="61">
        <v>2003</v>
      </c>
      <c r="D53" s="61"/>
      <c r="E53" s="61"/>
      <c r="F53" s="61"/>
      <c r="G53" s="61"/>
      <c r="H53" s="63" t="str">
        <f>IF(OR($E$10="",AND($H$1=FALSE,$J$1=FALSE,$K$1=FALSE,$L$1=FALSE)),"",IF(AND($H$1=TRUE,$E$10&gt;_BMG24550),GB_61))</f>
        <v/>
      </c>
      <c r="I53" s="63"/>
      <c r="J53" s="63"/>
      <c r="K53" s="63"/>
      <c r="L53" s="63"/>
      <c r="M53" s="62"/>
      <c r="N53" s="61"/>
      <c r="O53" s="61"/>
      <c r="P53" s="61"/>
      <c r="Q53" s="61"/>
      <c r="R53" s="61"/>
      <c r="S53" s="61"/>
      <c r="T53" s="96"/>
      <c r="U53" s="96"/>
    </row>
    <row r="54" spans="2:21" s="57" customFormat="1" ht="26.25" customHeight="1" x14ac:dyDescent="0.2">
      <c r="B54" s="61"/>
      <c r="C54" s="62">
        <v>2004</v>
      </c>
      <c r="D54" s="61"/>
      <c r="E54" s="61"/>
      <c r="F54" s="61"/>
      <c r="G54" s="61"/>
      <c r="H54" s="63" t="str">
        <f>IF(OR($E$11="",AND($H$1=FALSE,$J$1=FALSE,$K$1=FALSE,$L$1=FALSE)),"",IF(AND($H$1=TRUE,$E$11&lt;FreistellBetrag+0.01),GB_0))</f>
        <v/>
      </c>
      <c r="I54" s="63"/>
      <c r="J54" s="63" t="str">
        <f>IF(OR($E$11="",AND($H$1=FALSE,$J$1=FALSE,$K$1=FALSE,$L$1=FALSE)),"",IF(AND($J$1=TRUE,$E$11&lt;=_BMG36850),GB_204))</f>
        <v/>
      </c>
      <c r="K54" s="63" t="str">
        <f>IF(OR($E$11="",AND($H$1=FALSE,$J$1=FALSE,$K$1=FALSE,$L$1=FALSE)),"",IF(AND($K$1=TRUE,$E$11&lt;=_BMG36850),GB_204))</f>
        <v/>
      </c>
      <c r="L54" s="63" t="str">
        <f>IF(OR($E$11="",AND($H$1=FALSE,$J$1=FALSE,$K$1=FALSE,$L$1=FALSE)),"",IF($L$1=TRUE,GB_Jumbo))</f>
        <v/>
      </c>
      <c r="M54" s="62"/>
      <c r="N54" s="61"/>
      <c r="O54" s="61"/>
      <c r="P54" s="61"/>
      <c r="Q54" s="61"/>
      <c r="R54" s="61"/>
      <c r="S54" s="61"/>
      <c r="T54" s="96"/>
      <c r="U54" s="96"/>
    </row>
    <row r="55" spans="2:21" s="57" customFormat="1" ht="26.25" customHeight="1" x14ac:dyDescent="0.2">
      <c r="B55" s="61"/>
      <c r="C55" s="62">
        <v>2004</v>
      </c>
      <c r="D55" s="61"/>
      <c r="E55" s="61"/>
      <c r="F55" s="61"/>
      <c r="G55" s="61"/>
      <c r="H55" s="63" t="str">
        <f>IF(OR($E$11="",AND($H$1=FALSE,$J$1=FALSE,$K$1=FALSE,$L$1=FALSE)),"",IF(AND($H$1=TRUE,$E$11&gt;FreistellBetrag,$E$11&lt;_BMG24550+0.01),GB_51))</f>
        <v/>
      </c>
      <c r="I55" s="63"/>
      <c r="J55" s="63" t="str">
        <f>IF(OR($E$11="",AND($H$1=FALSE,$J$1=FALSE,$K$1=FALSE,$L$1=FALSE)),"",IF(AND($J$1=TRUE,$E$11&gt;_BMG36850),GB_306))</f>
        <v/>
      </c>
      <c r="K55" s="63" t="str">
        <f>IF(OR($E$11="",AND($H$1=FALSE,$J$1=FALSE,$K$1=FALSE,$L$1=FALSE)),"",IF(AND($K$1=TRUE,$E$11&gt;_BMG36850),GB_306))</f>
        <v/>
      </c>
      <c r="L55" s="63"/>
      <c r="M55" s="64">
        <f>SUM(H54:L56)</f>
        <v>0</v>
      </c>
      <c r="N55" s="61"/>
      <c r="O55" s="63">
        <f>IF(AND($H$1=FALSE,$J$1=FALSE,$K$1=FALSE,$L$1=FALSE),"",J11*H11/100)</f>
        <v>0</v>
      </c>
      <c r="P55" s="63">
        <f>IF($L$1=TRUE,IF(O55&gt;5000,O55-5000,IF(O55&lt;=5000,0)),O55)</f>
        <v>0</v>
      </c>
      <c r="Q55" s="61"/>
      <c r="R55" s="61"/>
      <c r="S55" s="61"/>
      <c r="T55" s="96"/>
      <c r="U55" s="96"/>
    </row>
    <row r="56" spans="2:21" s="57" customFormat="1" ht="26.25" customHeight="1" x14ac:dyDescent="0.2">
      <c r="B56" s="61"/>
      <c r="C56" s="62">
        <v>2004</v>
      </c>
      <c r="D56" s="61"/>
      <c r="E56" s="61"/>
      <c r="F56" s="61"/>
      <c r="G56" s="61"/>
      <c r="H56" s="63" t="str">
        <f>IF(OR($E$11="",AND($H$1=FALSE,$J$1=FALSE,$K$1=FALSE,$L$1=FALSE)),"",IF(AND($H$1=TRUE,$E$11&gt;_BMG24550),GB_61))</f>
        <v/>
      </c>
      <c r="I56" s="63"/>
      <c r="J56" s="63"/>
      <c r="K56" s="63"/>
      <c r="L56" s="63"/>
      <c r="M56" s="62"/>
      <c r="N56" s="61"/>
      <c r="O56" s="61"/>
      <c r="P56" s="61"/>
      <c r="Q56" s="61"/>
      <c r="R56" s="61"/>
      <c r="S56" s="61"/>
      <c r="T56" s="96"/>
      <c r="U56" s="96"/>
    </row>
    <row r="57" spans="2:21" s="57" customFormat="1" ht="26.25" customHeight="1" x14ac:dyDescent="0.2">
      <c r="B57" s="61"/>
      <c r="C57" s="61">
        <v>2005</v>
      </c>
      <c r="D57" s="61"/>
      <c r="E57" s="61"/>
      <c r="F57" s="61"/>
      <c r="G57" s="61"/>
      <c r="H57" s="63" t="str">
        <f>IF(OR($E$12="",AND($H$1=FALSE,$J$1=FALSE,$K$1=FALSE,$L$1=FALSE)),"",IF(AND($H$1=TRUE,$E$12&lt;FreistellBetrag+0.01),GB_0))</f>
        <v/>
      </c>
      <c r="I57" s="63"/>
      <c r="J57" s="63" t="str">
        <f>IF(OR($E$12="",AND($H$1=FALSE,$J$1=FALSE,$K$1=FALSE,$L$1=FALSE)),"",IF(AND($J$1=TRUE,$E$12&lt;=_BMG36850),GB_204))</f>
        <v/>
      </c>
      <c r="K57" s="63" t="str">
        <f>IF(OR($E$12="",AND($H$1=FALSE,$J$1=FALSE,$K$1=FALSE,$L$1=FALSE)),"",IF(AND($K$1=TRUE,$E$12&lt;=_BMG36850),GB_204))</f>
        <v/>
      </c>
      <c r="L57" s="63" t="str">
        <f>IF(OR($E$12="",AND($H$1=FALSE,$J$1=FALSE,$K$1=FALSE,$L$1=FALSE)),"",IF($L$1=TRUE,GB_Jumbo))</f>
        <v/>
      </c>
      <c r="M57" s="62"/>
      <c r="N57" s="61"/>
      <c r="O57" s="61"/>
      <c r="P57" s="61"/>
      <c r="Q57" s="61"/>
      <c r="R57" s="61"/>
      <c r="S57" s="61"/>
      <c r="T57" s="96"/>
      <c r="U57" s="96"/>
    </row>
    <row r="58" spans="2:21" s="61" customFormat="1" ht="26.25" customHeight="1" x14ac:dyDescent="0.2">
      <c r="C58" s="61">
        <v>2005</v>
      </c>
      <c r="H58" s="63" t="str">
        <f>IF(OR($E$12="",AND($H$1=FALSE,$J$1=FALSE,$K$1=FALSE,$L$1=FALSE)),"",IF(AND($H$1=TRUE,$E$12&gt;FreistellBetrag,$E$12&lt;_BMG24550+0.01),GB_51))</f>
        <v/>
      </c>
      <c r="I58" s="63"/>
      <c r="J58" s="63" t="str">
        <f>IF(OR($E$12="",AND($H$1=FALSE,$J$1=FALSE,$K$1=FALSE,$L$1=FALSE)),"",IF(AND($J$1=TRUE,$E$12&gt;_BMG36850),GB_306))</f>
        <v/>
      </c>
      <c r="K58" s="63" t="str">
        <f>IF(OR($E$12="",AND($H$1=FALSE,$J$1=FALSE,$K$1=FALSE,$L$1=FALSE)),"",IF(AND($K$1=TRUE,$E$12&gt;_BMG36850),GB_306))</f>
        <v/>
      </c>
      <c r="L58" s="63"/>
      <c r="M58" s="64">
        <f>SUM(H57:L59)</f>
        <v>0</v>
      </c>
      <c r="O58" s="63">
        <f>IF(AND($H$1=FALSE,$J$1=FALSE,$K$1=FALSE,$L$1=FALSE),"",J12*H12/100)</f>
        <v>0</v>
      </c>
      <c r="P58" s="63">
        <f>IF($L$1=TRUE,IF(O58&gt;5000,O58-5000,IF(O58&lt;=5000,0)),O58)</f>
        <v>0</v>
      </c>
      <c r="T58" s="73"/>
      <c r="U58" s="73"/>
    </row>
    <row r="59" spans="2:21" s="61" customFormat="1" ht="26.25" customHeight="1" x14ac:dyDescent="0.2">
      <c r="C59" s="61">
        <v>2005</v>
      </c>
      <c r="H59" s="63" t="str">
        <f>IF(OR($E$12="",AND($H$1=FALSE,$J$1=FALSE,$K$1=FALSE,$L$1=FALSE)),"",IF(AND($H$1=TRUE,$E$12&gt;_BMG24550),GB_61))</f>
        <v/>
      </c>
      <c r="I59" s="63"/>
      <c r="J59" s="63"/>
      <c r="K59" s="63"/>
      <c r="L59" s="63"/>
      <c r="M59" s="62"/>
      <c r="T59" s="73"/>
      <c r="U59" s="73"/>
    </row>
    <row r="60" spans="2:21" s="61" customFormat="1" ht="26.25" customHeight="1" x14ac:dyDescent="0.2">
      <c r="C60" s="62">
        <v>2006</v>
      </c>
      <c r="H60" s="63" t="str">
        <f>IF(OR($E$13="",AND($H$1=FALSE,$J$1=FALSE,$K$1=FALSE,$L$1=FALSE)),"",IF(AND($H$1=TRUE,$E$13&lt;FreistellBetrag+0.01),GB_0))</f>
        <v/>
      </c>
      <c r="I60" s="63"/>
      <c r="J60" s="63" t="str">
        <f>IF(OR($E$13="",AND($H$1=FALSE,$J$1=FALSE,$K$1=FALSE,$L$1=FALSE)),"",IF(AND($J$1=TRUE,$E$13&lt;=_BMG36850),GB_204))</f>
        <v/>
      </c>
      <c r="K60" s="63" t="str">
        <f>IF(OR($E$13="",AND($H$1=FALSE,$J$1=FALSE,$K$1=FALSE,$L$1=FALSE)),"",IF(AND($K$1=TRUE,$E$13&lt;=_BMG36850),GB_204))</f>
        <v/>
      </c>
      <c r="L60" s="63" t="str">
        <f>IF(OR($E$13="",AND($H$1=FALSE,$J$1=FALSE,$K$1=FALSE,$L$1=FALSE)),"",IF($L$1=TRUE,GB_Jumbo))</f>
        <v/>
      </c>
      <c r="M60" s="62"/>
      <c r="T60" s="73"/>
      <c r="U60" s="73"/>
    </row>
    <row r="61" spans="2:21" s="61" customFormat="1" ht="26.25" customHeight="1" x14ac:dyDescent="0.2">
      <c r="C61" s="62">
        <v>2006</v>
      </c>
      <c r="H61" s="63" t="str">
        <f>IF(OR($E$13="",AND($H$1=FALSE,$J$1=FALSE,$K$1=FALSE,$L$1=FALSE)),"",IF(AND($H$1=TRUE,$E$13&gt;FreistellBetrag,$E$13&lt;_BMG24550+0.01),GB_51))</f>
        <v/>
      </c>
      <c r="I61" s="63"/>
      <c r="J61" s="63" t="str">
        <f>IF(OR($E$13="",AND($H$1=FALSE,$J$1=FALSE,$K$1=FALSE,$L$1=FALSE)),"",IF(AND($J$1=TRUE,$E$13&gt;_BMG36850),GB_306))</f>
        <v/>
      </c>
      <c r="K61" s="63" t="str">
        <f>IF(OR($E$13="",AND($H$1=FALSE,$J$1=FALSE,$K$1=FALSE,$L$1=FALSE)),"",IF(AND($K$1=TRUE,$E$13&gt;_BMG36850),GB_306))</f>
        <v/>
      </c>
      <c r="L61" s="63"/>
      <c r="M61" s="64">
        <f>SUM(H60:L62)</f>
        <v>0</v>
      </c>
      <c r="O61" s="63">
        <f>IF(AND($H$1=FALSE,$J$1=FALSE,$K$1=FALSE,$L$1=FALSE),"",J13*H13/100)</f>
        <v>0</v>
      </c>
      <c r="P61" s="63">
        <f>IF($L$1=TRUE,IF(O61&gt;5000,O61-5000,IF(O61&lt;=5000,0)),O61)</f>
        <v>0</v>
      </c>
      <c r="T61" s="73"/>
      <c r="U61" s="73"/>
    </row>
    <row r="62" spans="2:21" s="61" customFormat="1" ht="26.25" customHeight="1" x14ac:dyDescent="0.2">
      <c r="C62" s="62">
        <v>2006</v>
      </c>
      <c r="H62" s="63" t="str">
        <f>IF(OR($E$13="",AND($H$1=FALSE,$J$1=FALSE,$K$1=FALSE,$L$1=FALSE)),"",IF(AND($H$1=TRUE,$E$13&gt;_BMG24550),GB_61))</f>
        <v/>
      </c>
      <c r="I62" s="63"/>
      <c r="J62" s="63"/>
      <c r="K62" s="63"/>
      <c r="L62" s="63"/>
      <c r="M62" s="62"/>
      <c r="T62" s="73"/>
      <c r="U62" s="73"/>
    </row>
    <row r="63" spans="2:21" s="61" customFormat="1" ht="26.25" customHeight="1" x14ac:dyDescent="0.2">
      <c r="C63" s="61">
        <v>2007</v>
      </c>
      <c r="H63" s="63" t="str">
        <f>IF(OR($E$14="",AND($H$1=FALSE,$J$1=FALSE,$K$1=FALSE,$L$1=FALSE)),"",IF(AND($H$1=TRUE,$E$14&lt;FreistellBetrag+0.01),GB_0))</f>
        <v/>
      </c>
      <c r="I63" s="63"/>
      <c r="J63" s="63" t="str">
        <f>IF(OR($E$14="",AND($H$1=FALSE,$J$1=FALSE,$K$1=FALSE,$L$1=FALSE)),"",IF(AND($J$1=TRUE,$E$14&lt;=_BMG36850),GB_204))</f>
        <v/>
      </c>
      <c r="K63" s="63" t="str">
        <f>IF(OR($E$14="",AND($H$1=FALSE,$J$1=FALSE,$K$1=FALSE,$L$1=FALSE)),"",IF(AND($K$1=TRUE,$E$14&lt;=_BMG36850),GB_204))</f>
        <v/>
      </c>
      <c r="L63" s="63" t="str">
        <f>IF(OR($E$14="",AND($H$1=FALSE,$J$1=FALSE,$K$1=FALSE,$L$1=FALSE)),"",IF($L$1=TRUE,GB_Jumbo))</f>
        <v/>
      </c>
      <c r="M63" s="62"/>
      <c r="T63" s="73"/>
      <c r="U63" s="73"/>
    </row>
    <row r="64" spans="2:21" s="61" customFormat="1" ht="26.25" customHeight="1" x14ac:dyDescent="0.2">
      <c r="C64" s="61">
        <v>2007</v>
      </c>
      <c r="H64" s="63" t="str">
        <f>IF(OR($E$14="",AND($H$1=FALSE,$J$1=FALSE,$K$1=FALSE,$L$1=FALSE)),"",IF(AND($H$1=TRUE,$E$14&gt;FreistellBetrag,$E$14&lt;_BMG24550+0.01),GB_51))</f>
        <v/>
      </c>
      <c r="I64" s="63"/>
      <c r="J64" s="63" t="str">
        <f>IF(OR($E$14="",AND($H$1=FALSE,$J$1=FALSE,$K$1=FALSE,$L$1=FALSE)),"",IF(AND($J$1=TRUE,$E$14&gt;_BMG36850),GB_306))</f>
        <v/>
      </c>
      <c r="K64" s="63" t="str">
        <f>IF(OR($E$14="",AND($H$1=FALSE,$J$1=FALSE,$K$1=FALSE,$L$1=FALSE)),"",IF(AND($K$1=TRUE,$E$14&gt;_BMG36850),GB_306))</f>
        <v/>
      </c>
      <c r="L64" s="63"/>
      <c r="M64" s="64">
        <f>SUM(H63:L65)</f>
        <v>0</v>
      </c>
      <c r="O64" s="63">
        <f>IF(AND($H$1=FALSE,$J$1=FALSE,$K$1=FALSE,$L$1=FALSE),"",J14*H14/100)</f>
        <v>0</v>
      </c>
      <c r="P64" s="63">
        <f>IF($L$1=TRUE,IF(O64&gt;5000,O64-5000,IF(O64&lt;=5000,0)),O64)</f>
        <v>0</v>
      </c>
      <c r="T64" s="73"/>
      <c r="U64" s="73"/>
    </row>
    <row r="65" spans="3:21" s="61" customFormat="1" ht="26.25" customHeight="1" x14ac:dyDescent="0.2">
      <c r="C65" s="61">
        <v>2007</v>
      </c>
      <c r="H65" s="63" t="str">
        <f>IF(OR($E$14="",AND($H$1=FALSE,$J$1=FALSE,$K$1=FALSE,$L$1=FALSE)),"",IF(AND($H$1=TRUE,$E$14&gt;_BMG24550),GB_61))</f>
        <v/>
      </c>
      <c r="I65" s="63"/>
      <c r="J65" s="63"/>
      <c r="K65" s="63"/>
      <c r="L65" s="63"/>
      <c r="M65" s="64"/>
      <c r="T65" s="73"/>
      <c r="U65" s="73"/>
    </row>
    <row r="66" spans="3:21" s="61" customFormat="1" ht="26.25" customHeight="1" x14ac:dyDescent="0.2">
      <c r="C66" s="62">
        <v>2008</v>
      </c>
      <c r="H66" s="63" t="str">
        <f>IF(OR($E$15="",AND($H$1=FALSE,$J$1=FALSE,$K$1=FALSE,$L$1=FALSE)),"",IF(AND($H$1=TRUE,$E$15&lt;FreistellBetrag+0.01),GB_0))</f>
        <v/>
      </c>
      <c r="I66" s="63"/>
      <c r="J66" s="63" t="str">
        <f>IF(OR($E$15="",AND($H$1=FALSE,$J$1=FALSE,$K$1=FALSE,$L$1=FALSE)),"",IF(AND($J$1=TRUE,$E$15&lt;=_BMG36850),GB_204))</f>
        <v/>
      </c>
      <c r="K66" s="63" t="str">
        <f>IF(OR($E$15="",AND($H$1=FALSE,$J$1=FALSE,$K$1=FALSE,$L$1=FALSE)),"",IF(AND($K$1=TRUE,$E$15&lt;=_BMG36850),GB_204))</f>
        <v/>
      </c>
      <c r="L66" s="63" t="str">
        <f>IF(OR($E$15="",AND($H$1=FALSE,$J$1=FALSE,$K$1=FALSE,$L$1=FALSE)),"",IF($L$1=TRUE,GB_Jumbo))</f>
        <v/>
      </c>
      <c r="M66" s="62"/>
      <c r="T66" s="73"/>
      <c r="U66" s="73"/>
    </row>
    <row r="67" spans="3:21" s="61" customFormat="1" ht="26.25" customHeight="1" x14ac:dyDescent="0.2">
      <c r="C67" s="62">
        <v>2008</v>
      </c>
      <c r="H67" s="63" t="str">
        <f>IF(OR($E$15="",AND($H$1=FALSE,$J$1=FALSE,$K$1=FALSE,$L$1=FALSE)),"",IF(AND($H$1=TRUE,$E$15&gt;FreistellBetrag,$E$15&lt;_BMG24550+0.01),GB_51))</f>
        <v/>
      </c>
      <c r="I67" s="63"/>
      <c r="J67" s="63" t="str">
        <f>IF(OR($E$15="",AND($H$1=FALSE,$J$1=FALSE,$K$1=FALSE,$L$1=FALSE)),"",IF(AND($J$1=TRUE,$E$15&gt;_BMG36850),GB_306))</f>
        <v/>
      </c>
      <c r="K67" s="63" t="str">
        <f>IF(OR($E$15="",AND($H$1=FALSE,$J$1=FALSE,$K$1=FALSE,$L$1=FALSE)),"",IF(AND($K$1=TRUE,$E$15&gt;_BMG36850),GB_306))</f>
        <v/>
      </c>
      <c r="L67" s="63"/>
      <c r="M67" s="64">
        <f>SUM(H66:L68)</f>
        <v>0</v>
      </c>
      <c r="O67" s="63">
        <f>IF(AND($H$1=FALSE,$J$1=FALSE,$K$1=FALSE,$L$1=FALSE),"",J15*H15/100)</f>
        <v>0</v>
      </c>
      <c r="P67" s="63">
        <f>IF($L$1=TRUE,IF(O67&gt;5000,O67-5000,IF(O67&lt;=5000,0)),O67)</f>
        <v>0</v>
      </c>
      <c r="T67" s="73"/>
      <c r="U67" s="73"/>
    </row>
    <row r="68" spans="3:21" s="61" customFormat="1" ht="26.25" customHeight="1" x14ac:dyDescent="0.2">
      <c r="C68" s="62">
        <v>2008</v>
      </c>
      <c r="H68" s="63" t="str">
        <f>IF(OR($E$15="",AND($H$1=FALSE,$J$1=FALSE,$K$1=FALSE,$L$1=FALSE)),"",IF(AND($H$1=TRUE,$E$15&gt;_BMG24550),GB_61))</f>
        <v/>
      </c>
      <c r="I68" s="63"/>
      <c r="J68" s="63"/>
      <c r="K68" s="63"/>
      <c r="L68" s="63"/>
      <c r="M68" s="62"/>
      <c r="T68" s="73"/>
      <c r="U68" s="73"/>
    </row>
    <row r="69" spans="3:21" s="61" customFormat="1" ht="26.25" customHeight="1" x14ac:dyDescent="0.2">
      <c r="C69" s="61">
        <v>2009</v>
      </c>
      <c r="H69" s="63" t="str">
        <f>IF(OR($E$16="",AND($H$1=FALSE,$J$1=FALSE,$K$1=FALSE,$L$1=FALSE)),"",IF(AND($H$1=TRUE,$E$16&lt;FreistellBetrag+0.01),GB_0))</f>
        <v/>
      </c>
      <c r="I69" s="63"/>
      <c r="J69" s="63" t="str">
        <f>IF(OR($E$16="",AND($H$1=FALSE,$J$1=FALSE,$K$1=FALSE,$L$1=FALSE)),"",IF(AND($J$1=TRUE,$E$16&lt;=_BMG36850),GB_204))</f>
        <v/>
      </c>
      <c r="K69" s="63" t="str">
        <f>IF(OR($E$16="",AND($H$1=FALSE,$J$1=FALSE,$K$1=FALSE,$L$1=FALSE)),"",IF(AND($K$1=TRUE,$E$16&lt;=_BMG36850),GB_204))</f>
        <v/>
      </c>
      <c r="L69" s="63" t="str">
        <f>IF(OR($E$16="",AND($H$1=FALSE,$J$1=FALSE,$K$1=FALSE,$L$1=FALSE)),"",IF($L$1=TRUE,GB_Jumbo))</f>
        <v/>
      </c>
      <c r="M69" s="62"/>
      <c r="T69" s="73"/>
      <c r="U69" s="73"/>
    </row>
    <row r="70" spans="3:21" s="61" customFormat="1" ht="26.25" customHeight="1" x14ac:dyDescent="0.2">
      <c r="C70" s="61">
        <v>2009</v>
      </c>
      <c r="H70" s="63" t="str">
        <f>IF(OR($E$16="",AND($H$1=FALSE,$J$1=FALSE,$K$1=FALSE,$L$1=FALSE)),"",IF(AND($H$1=TRUE,$E$16&gt;FreistellBetrag,$E$16&lt;_BMG24550+0.01),GB_51))</f>
        <v/>
      </c>
      <c r="I70" s="63"/>
      <c r="J70" s="63" t="str">
        <f>IF(OR($E$16="",AND($H$1=FALSE,$J$1=FALSE,$K$1=FALSE,$L$1=FALSE)),"",IF(AND($J$1=TRUE,$E$16&gt;_BMG36850),GB_306))</f>
        <v/>
      </c>
      <c r="K70" s="63" t="str">
        <f>IF(OR($E$16="",AND($H$1=FALSE,$J$1=FALSE,$K$1=FALSE,$L$1=FALSE)),"",IF(AND($K$1=TRUE,$E$16&gt;_BMG36850),GB_306))</f>
        <v/>
      </c>
      <c r="L70" s="63"/>
      <c r="M70" s="64">
        <f>SUM(H69:L71)</f>
        <v>0</v>
      </c>
      <c r="O70" s="63">
        <f>IF(AND($H$1=FALSE,$J$1=FALSE,$K$1=FALSE,$L$1=FALSE),"",J16*H16/100)</f>
        <v>0</v>
      </c>
      <c r="P70" s="63">
        <f>IF($L$1=TRUE,IF(O70&gt;5000,O70-5000,IF(O70&lt;=5000,0)),O70)</f>
        <v>0</v>
      </c>
      <c r="T70" s="73"/>
      <c r="U70" s="73"/>
    </row>
    <row r="71" spans="3:21" s="61" customFormat="1" ht="26.25" customHeight="1" x14ac:dyDescent="0.2">
      <c r="C71" s="61">
        <v>2009</v>
      </c>
      <c r="H71" s="63" t="str">
        <f>IF(OR($E$16="",AND($H$1=FALSE,$J$1=FALSE,$K$1=FALSE,$L$1=FALSE)),"",IF(AND($H$1=TRUE,$E$16&gt;_BMG24550),GB_61))</f>
        <v/>
      </c>
      <c r="I71" s="63"/>
      <c r="J71" s="63"/>
      <c r="K71" s="63"/>
      <c r="L71" s="63"/>
      <c r="M71" s="62"/>
      <c r="T71" s="73"/>
      <c r="U71" s="73"/>
    </row>
    <row r="72" spans="3:21" s="61" customFormat="1" ht="26.25" customHeight="1" x14ac:dyDescent="0.2">
      <c r="C72" s="62">
        <v>2010</v>
      </c>
      <c r="H72" s="63" t="str">
        <f>IF(OR($E$17="",AND($H$1=FALSE,$J$1=FALSE,$K$1=FALSE,$L$1=FALSE)),"",IF(AND($H$1=TRUE,$E$17&lt;FreistellBetrag+0.01),GB_0))</f>
        <v/>
      </c>
      <c r="I72" s="63"/>
      <c r="J72" s="63" t="str">
        <f>IF(OR($E$17="",AND($H$1=FALSE,$J$1=FALSE,$K$1=FALSE,$L$1=FALSE)),"",IF(AND($J$1=TRUE,$E$17&lt;_BMG36850),GB_204))</f>
        <v/>
      </c>
      <c r="K72" s="63" t="str">
        <f>IF(OR($E$17="",AND($H$1=FALSE,$J$1=FALSE,$K$1=FALSE,$L$1=FALSE)),"",IF(AND($K$1=TRUE,$E$17&lt;_BMG36850),GB_204))</f>
        <v/>
      </c>
      <c r="L72" s="63" t="str">
        <f>IF(OR($E$17="",AND($H$1=FALSE,$J$1=FALSE,$K$1=FALSE,$L$1=FALSE)),"",IF($L$1=TRUE,GB_Jumbo))</f>
        <v/>
      </c>
      <c r="M72" s="62"/>
      <c r="T72" s="73"/>
      <c r="U72" s="73"/>
    </row>
    <row r="73" spans="3:21" s="61" customFormat="1" ht="26.25" customHeight="1" x14ac:dyDescent="0.2">
      <c r="C73" s="62">
        <v>2010</v>
      </c>
      <c r="H73" s="63" t="str">
        <f>IF(OR($E$17="",AND($H$1=FALSE,$J$1=FALSE,$K$1=FALSE,$L$1=FALSE)),"",IF(AND($H$1=TRUE,$E$17&gt;FreistellBetrag,$E$17&lt;_BMG24550+0.01),GB_51))</f>
        <v/>
      </c>
      <c r="I73" s="63"/>
      <c r="J73" s="63" t="str">
        <f>IF(OR($E$17="",AND($H$1=FALSE,$J$1=FALSE,$K$1=FALSE,$L$1=FALSE)),"",IF(AND($J$1=TRUE,$E$17&gt;_BMG36850),GB_306))</f>
        <v/>
      </c>
      <c r="K73" s="63" t="str">
        <f>IF(OR($E$17="",AND($H$1=FALSE,$J$1=FALSE,$K$1=FALSE,$L$1=FALSE)),"",IF(AND($K$1=TRUE,$E$17&gt;_BMG36850),GB_306))</f>
        <v/>
      </c>
      <c r="L73" s="63"/>
      <c r="M73" s="64">
        <f>SUM(H72:L74)</f>
        <v>0</v>
      </c>
      <c r="O73" s="63">
        <f>IF(AND($H$1=FALSE,$J$1=FALSE,$K$1=FALSE,$L$1=FALSE),"",J17*H17/100)</f>
        <v>0</v>
      </c>
      <c r="P73" s="63">
        <f>IF($L$1=TRUE,IF(O73&gt;5000,O73-5000,IF(O73&lt;=5000,0)),O73)</f>
        <v>0</v>
      </c>
      <c r="T73" s="73"/>
      <c r="U73" s="73"/>
    </row>
    <row r="74" spans="3:21" s="61" customFormat="1" ht="26.25" customHeight="1" x14ac:dyDescent="0.2">
      <c r="C74" s="62">
        <v>2010</v>
      </c>
      <c r="H74" s="66" t="str">
        <f>IF(OR($E$17="",AND($H$1=FALSE,$J$1=FALSE,$K$1=FALSE,$L$1=FALSE)),"",IF(AND($H$1=TRUE,$E$17&gt;_BMG24550),GB_61))</f>
        <v/>
      </c>
      <c r="J74" s="66"/>
      <c r="K74" s="66"/>
      <c r="L74" s="66"/>
      <c r="M74" s="62"/>
      <c r="T74" s="73"/>
      <c r="U74" s="73"/>
    </row>
    <row r="75" spans="3:21" s="61" customFormat="1" ht="26.25" customHeight="1" x14ac:dyDescent="0.2">
      <c r="C75" s="61">
        <v>2011</v>
      </c>
      <c r="H75" s="63" t="str">
        <f>IF(OR($E$18="",AND($H$1=FALSE,$J$1=FALSE,$K$1=FALSE,$L$1=FALSE)),"",IF(AND($H$1=TRUE,$E$18&lt;FreistellBetrag+0.01),GB_0))</f>
        <v/>
      </c>
      <c r="I75" s="63"/>
      <c r="J75" s="63" t="str">
        <f>IF(OR($E$18="",AND($H$1=FALSE,$J$1=FALSE,$K$1=FALSE,$L$1=FALSE)),"",IF(AND($J$1=TRUE,$E$18&lt;_BMG36850),GB_204))</f>
        <v/>
      </c>
      <c r="K75" s="63" t="str">
        <f>IF(OR($E$18="",AND($H$1=FALSE,$J$1=FALSE,$K$1=FALSE,$L$1=FALSE)),"",IF(AND($K$1=TRUE,$E$18&lt;_BMG36850),GB_204))</f>
        <v/>
      </c>
      <c r="L75" s="63" t="str">
        <f>IF(OR($E$18="",AND($H$1=FALSE,$J$1=FALSE,$K$1=FALSE,$L$1=FALSE)),"",IF($L$1=TRUE,GB_Jumbo))</f>
        <v/>
      </c>
      <c r="M75" s="62"/>
      <c r="T75" s="73"/>
      <c r="U75" s="73"/>
    </row>
    <row r="76" spans="3:21" s="61" customFormat="1" ht="26.25" customHeight="1" x14ac:dyDescent="0.2">
      <c r="C76" s="61">
        <v>2011</v>
      </c>
      <c r="H76" s="63" t="str">
        <f>IF(OR($E$18="",AND($H$1=FALSE,$J$1=FALSE,$K$1=FALSE,$L$1=FALSE)),"",IF(AND($H$1=TRUE,$E$18&gt;FreistellBetrag,$E$18&lt;_BMG24550+0.01),GB_51))</f>
        <v/>
      </c>
      <c r="I76" s="63"/>
      <c r="J76" s="63" t="str">
        <f>IF(OR($E$18="",AND($H$1=FALSE,$J$1=FALSE,$K$1=FALSE,$L$1=FALSE)),"",IF(AND($J$1=TRUE,$E$18&gt;_BMG36850),GB_306))</f>
        <v/>
      </c>
      <c r="K76" s="63" t="str">
        <f>IF(OR($E$18="",AND($H$1=FALSE,$J$1=FALSE,$K$1=FALSE,$L$1=FALSE)),"",IF(AND($K$1=TRUE,$E$18&gt;_BMG36850),GB_306))</f>
        <v/>
      </c>
      <c r="L76" s="63"/>
      <c r="M76" s="64">
        <f>SUM(H75:L77)</f>
        <v>0</v>
      </c>
      <c r="O76" s="63">
        <f>IF(AND($H$1=FALSE,$J$1=FALSE,$K$1=FALSE,$L$1=FALSE),"",J18*H18/100)</f>
        <v>0</v>
      </c>
      <c r="P76" s="63">
        <f>IF($L$1=TRUE,IF(O76&gt;5000,O76-5000,IF(O76&lt;=5000,0)),O76)</f>
        <v>0</v>
      </c>
      <c r="T76" s="73"/>
      <c r="U76" s="73"/>
    </row>
    <row r="77" spans="3:21" s="61" customFormat="1" ht="26.25" customHeight="1" x14ac:dyDescent="0.2">
      <c r="C77" s="61">
        <v>2011</v>
      </c>
      <c r="H77" s="66" t="str">
        <f>IF(OR($E$18="",AND($H$1=FALSE,$J$1=FALSE,$K$1=FALSE,$L$1=FALSE)),"",IF(AND($H$1=TRUE,$E$18&gt;_BMG24550),GB_61))</f>
        <v/>
      </c>
      <c r="J77" s="66"/>
      <c r="K77" s="66"/>
      <c r="L77" s="66"/>
      <c r="M77" s="62"/>
      <c r="T77" s="73"/>
      <c r="U77" s="73"/>
    </row>
    <row r="78" spans="3:21" s="61" customFormat="1" ht="26.25" customHeight="1" x14ac:dyDescent="0.2">
      <c r="C78" s="62">
        <v>2012</v>
      </c>
      <c r="H78" s="63" t="str">
        <f>IF(OR($E$19="",AND($H$1=FALSE,$J$1=FALSE,$K$1=FALSE,$L$1=FALSE)),"",IF(AND($H$1=TRUE,$E$19&lt;FreistellBetrag+0.01),GB_0))</f>
        <v/>
      </c>
      <c r="I78" s="63"/>
      <c r="J78" s="63" t="str">
        <f>IF(OR($E$19="",AND($H$1=FALSE,$J$1=FALSE,$K$1=FALSE,$L$1=FALSE)),"",IF(AND($J$1=TRUE,$E$19&lt;_BMG36850),GB_204))</f>
        <v/>
      </c>
      <c r="K78" s="63" t="str">
        <f>IF(OR($E$19="",AND($H$1=FALSE,$J$1=FALSE,$K$1=FALSE,$L$1=FALSE)),"",IF(AND($K$1=TRUE,$E$19&lt;_BMG36850),GB_204))</f>
        <v/>
      </c>
      <c r="L78" s="63" t="str">
        <f>IF(OR($E$19="",AND($H$1=FALSE,$J$1=FALSE,$K$1=FALSE,$L$1=FALSE)),"",IF($L$1=TRUE,GB_Jumbo))</f>
        <v/>
      </c>
      <c r="M78" s="62"/>
      <c r="T78" s="73"/>
      <c r="U78" s="73"/>
    </row>
    <row r="79" spans="3:21" s="61" customFormat="1" ht="26.25" customHeight="1" x14ac:dyDescent="0.2">
      <c r="C79" s="62">
        <v>2012</v>
      </c>
      <c r="H79" s="63" t="str">
        <f>IF(OR($E$19="",AND($H$1=FALSE,$J$1=FALSE,$K$1=FALSE,$L$1=FALSE)),"",IF(AND($H$1=TRUE,$E$19&gt;FreistellBetrag,$E$19&lt;_BMG24550+0.01),GB_51))</f>
        <v/>
      </c>
      <c r="I79" s="63"/>
      <c r="J79" s="63" t="str">
        <f>IF(OR($E$19="",AND($H$1=FALSE,$J$1=FALSE,$K$1=FALSE,$L$1=FALSE)),"",IF(AND($J$1=TRUE,$E$19&gt;_BMG36850),GB_306))</f>
        <v/>
      </c>
      <c r="K79" s="63" t="str">
        <f>IF(OR($E$19="",AND($H$1=FALSE,$J$1=FALSE,$K$1=FALSE,$L$1=FALSE)),"",IF(AND($K$1=TRUE,$E$19&gt;_BMG36850),GB_306))</f>
        <v/>
      </c>
      <c r="L79" s="63"/>
      <c r="M79" s="64">
        <f>SUM(H78:L80)</f>
        <v>0</v>
      </c>
      <c r="O79" s="63">
        <f>IF(AND($H$1=FALSE,$J$1=FALSE,$K$1=FALSE,$L$1=FALSE),"",J19*H19/100)</f>
        <v>0</v>
      </c>
      <c r="P79" s="63">
        <f>IF($L$1=TRUE,IF($O$79&gt;5000,$O$79,IF($O$79&lt;=5000,O79)),$O$79)</f>
        <v>0</v>
      </c>
      <c r="T79" s="73"/>
      <c r="U79" s="73"/>
    </row>
    <row r="80" spans="3:21" s="61" customFormat="1" ht="26.25" customHeight="1" x14ac:dyDescent="0.2">
      <c r="C80" s="62">
        <v>2012</v>
      </c>
      <c r="H80" s="66" t="str">
        <f>IF(OR($E$19="",AND($H$1=FALSE,$J$1=FALSE,$K$1=FALSE,$L$1=FALSE)),"",IF(AND($H$1=TRUE,$E$19&gt;_BMG24550),GB_61))</f>
        <v/>
      </c>
      <c r="J80" s="66"/>
      <c r="K80" s="66"/>
      <c r="L80" s="66"/>
      <c r="M80" s="62"/>
      <c r="T80" s="73"/>
      <c r="U80" s="73"/>
    </row>
    <row r="81" spans="3:21" s="61" customFormat="1" ht="26.25" customHeight="1" x14ac:dyDescent="0.2">
      <c r="C81" s="61">
        <v>2013</v>
      </c>
      <c r="H81" s="63" t="str">
        <f>IF(OR($E$20="",AND($H$1=FALSE,$J$1=FALSE,$K$1=FALSE,$L$1=FALSE)),"",IF(AND($H$1=TRUE,$E$20&lt;FreistellBetrag+0.01),GB_0))</f>
        <v/>
      </c>
      <c r="I81" s="63"/>
      <c r="J81" s="63" t="str">
        <f>IF(OR($E$20="",AND($H$1=FALSE,$J$1=FALSE,$K$1=FALSE,$L$1=FALSE)),"",IF(AND($J$1=TRUE,$E$20&lt;=BMG_40000),GB_200))</f>
        <v/>
      </c>
      <c r="K81" s="63" t="str">
        <f>IF(OR($E$20="",AND($H$1=FALSE,$J$1=FALSE,$K$1=FALSE,$L$1=FALSE)),"",IF(AND($K$1=TRUE,$E$20&lt;=BMG_40000),GB_200))</f>
        <v/>
      </c>
      <c r="L81" s="63" t="str">
        <f>IF(OR($E$20="",AND($H$1=FALSE,$J$1=FALSE,$K$1=FALSE,$L$1=FALSE)),"",IF($L$1=TRUE,GB_Jumbo))</f>
        <v/>
      </c>
      <c r="M81" s="62"/>
      <c r="T81" s="73"/>
      <c r="U81" s="73"/>
    </row>
    <row r="82" spans="3:21" s="61" customFormat="1" ht="26.25" customHeight="1" x14ac:dyDescent="0.2">
      <c r="C82" s="61">
        <v>2013</v>
      </c>
      <c r="H82" s="63" t="str">
        <f>IF(OR($E$20="",AND($H$1=FALSE,$J$1=FALSE,$K$1=FALSE,$L$1=FALSE)),"",IF(AND($H$1=TRUE,$E$20&gt;FreistellBetrag,$E$20&lt;BMG_25000+0.01),GB_50))</f>
        <v/>
      </c>
      <c r="I82" s="63"/>
      <c r="J82" s="63" t="str">
        <f>IF(OR($E$20="",AND($H$1=FALSE,$J$1=FALSE,$K$1=FALSE,$L$1=FALSE)),"",IF(AND($J$1=TRUE,$E$20&gt;BMG_40000),GB_300))</f>
        <v/>
      </c>
      <c r="K82" s="63" t="str">
        <f>IF(OR($E$20="",AND($H$1=FALSE,$J$1=FALSE,$K$1=FALSE,$L$1=FALSE)),"",IF(AND($K$1=TRUE,$E$20&gt;BMG_40000),GB_300))</f>
        <v/>
      </c>
      <c r="L82" s="63"/>
      <c r="M82" s="64">
        <f>SUM(H81:L83)</f>
        <v>0</v>
      </c>
      <c r="O82" s="63">
        <f>IF(AND($H$1=FALSE,$J$1=FALSE,$K$1=FALSE,$L$1=FALSE),"",J20*H20/100)</f>
        <v>0</v>
      </c>
      <c r="P82" s="63">
        <f>IF($L$1=TRUE,IF($O$82&gt;5000,$O$82,IF($O$82&lt;=5000,O82)),$O$82)</f>
        <v>0</v>
      </c>
      <c r="T82" s="73"/>
      <c r="U82" s="73"/>
    </row>
    <row r="83" spans="3:21" s="61" customFormat="1" ht="26.25" customHeight="1" x14ac:dyDescent="0.2">
      <c r="C83" s="61">
        <v>2013</v>
      </c>
      <c r="H83" s="66" t="str">
        <f>IF(OR($E$20="",AND($H$1=FALSE,$J$1=FALSE,$K$1=FALSE,$L$1=FALSE)),"",IF(AND($H$1=TRUE,$E$20&gt;BMG_25000),GB_60))</f>
        <v/>
      </c>
      <c r="J83" s="66"/>
      <c r="K83" s="66"/>
      <c r="L83" s="66"/>
      <c r="M83" s="62"/>
      <c r="T83" s="73"/>
      <c r="U83" s="73"/>
    </row>
    <row r="84" spans="3:21" s="61" customFormat="1" ht="26.25" customHeight="1" x14ac:dyDescent="0.2">
      <c r="C84" s="62">
        <v>2014</v>
      </c>
      <c r="H84" s="63" t="str">
        <f>IF(OR($E$21="",AND($H$1=FALSE,$J$1=FALSE,$K$1=FALSE,$L$1=FALSE)),"",IF(AND($H$1=TRUE,$E$21&lt;FreistellBetrag+0.01),GB_0))</f>
        <v/>
      </c>
      <c r="I84" s="63"/>
      <c r="J84" s="63" t="str">
        <f>IF(OR($E$21="",AND($H$1=FALSE,$J$1=FALSE,$K$1=FALSE,$L$1=FALSE)),"",IF(AND($J$1=TRUE,$E$21&lt;=BMG_40000),GB_200))</f>
        <v/>
      </c>
      <c r="K84" s="63" t="str">
        <f>IF(OR($E$21="",AND($H$1=FALSE,$J$1=FALSE,$K$1=FALSE,$L$1=FALSE)),"",IF(AND($K$1=TRUE,$E$21&lt;=BMG_40000),GB_200))</f>
        <v/>
      </c>
      <c r="L84" s="63" t="str">
        <f>IF(OR($E$21="",AND($H$1=FALSE,$J$1=FALSE,$K$1=FALSE,$L$1=FALSE)),"",IF($L$1=TRUE,GB_Jumbo))</f>
        <v/>
      </c>
      <c r="M84" s="62"/>
      <c r="T84" s="73"/>
      <c r="U84" s="73"/>
    </row>
    <row r="85" spans="3:21" s="61" customFormat="1" ht="26.25" customHeight="1" x14ac:dyDescent="0.2">
      <c r="C85" s="62">
        <v>2014</v>
      </c>
      <c r="H85" s="63" t="str">
        <f>IF(OR($E$21="",AND($H$1=FALSE,$J$1=FALSE,$K$1=FALSE,$L$1=FALSE)),"",IF(AND($H$1=TRUE,$E$21&gt;FreistellBetrag,$E$21&lt;BMG_25000+0.01),GB_50))</f>
        <v/>
      </c>
      <c r="I85" s="63"/>
      <c r="J85" s="63" t="str">
        <f>IF(OR($E$21="",AND($H$1=FALSE,$J$1=FALSE,$K$1=FALSE,$L$1=FALSE)),"",IF(AND($J$1=TRUE,$E$21&gt;BMG_40000),GB_300))</f>
        <v/>
      </c>
      <c r="K85" s="63" t="str">
        <f>IF(OR($E$21="",AND($H$1=FALSE,$J$1=FALSE,$K$1=FALSE,$L$1=FALSE)),"",IF(AND($K$1=TRUE,$E$21&gt;BMG_40000),GB_300))</f>
        <v/>
      </c>
      <c r="L85" s="63"/>
      <c r="M85" s="64">
        <f>SUM(H84:L86)</f>
        <v>0</v>
      </c>
      <c r="O85" s="63">
        <f>IF(AND($H$1=FALSE,$J$1=FALSE,$K$1=FALSE,$L$1=FALSE),"",J21*H21/100)</f>
        <v>0</v>
      </c>
      <c r="P85" s="63">
        <f>IF($L$1=TRUE,IF($O$85&gt;5000,$O$85,IF($O$85&lt;=5000,O85)),$O$85)</f>
        <v>0</v>
      </c>
      <c r="T85" s="73"/>
      <c r="U85" s="73"/>
    </row>
    <row r="86" spans="3:21" s="61" customFormat="1" ht="26.25" customHeight="1" x14ac:dyDescent="0.2">
      <c r="C86" s="62">
        <v>2014</v>
      </c>
      <c r="H86" s="66" t="str">
        <f>IF(OR($E$21="",AND($H$1=FALSE,$J$1=FALSE,$K$1=FALSE,$L$1=FALSE)),"",IF(AND($H$1=TRUE,$E$21&gt;BMG_25000),GB_60))</f>
        <v/>
      </c>
      <c r="J86" s="66"/>
      <c r="K86" s="66"/>
      <c r="L86" s="66"/>
      <c r="M86" s="62"/>
      <c r="T86" s="73"/>
      <c r="U86" s="73"/>
    </row>
    <row r="87" spans="3:21" s="61" customFormat="1" ht="26.25" customHeight="1" x14ac:dyDescent="0.2">
      <c r="C87" s="61">
        <v>2015</v>
      </c>
      <c r="H87" s="63" t="str">
        <f>IF(OR($E$22="",AND($H$1=FALSE,$J$1=FALSE,$K$1=FALSE,$L$1=FALSE)),"",IF(AND($H$1=TRUE,$E$22&lt;FreistellBetrag+0.01),GB_0))</f>
        <v/>
      </c>
      <c r="I87" s="63"/>
      <c r="J87" s="63" t="str">
        <f>IF(OR($E$22="",AND($H$1=FALSE,$J$1=FALSE,$K$1=FALSE,$L$1=FALSE)),"",IF(AND($J$1=TRUE,$E$22&lt;=BMG_40000),GB_200))</f>
        <v/>
      </c>
      <c r="K87" s="63" t="str">
        <f>IF(OR($E$22="",AND($H$1=FALSE,$J$1=FALSE,$K$1=FALSE,$L$1=FALSE)),"",IF(AND($K$1=TRUE,$E$22&lt;=BMG_40000),GB_200))</f>
        <v/>
      </c>
      <c r="L87" s="63" t="str">
        <f>IF(OR($E$22="",AND($H$1=FALSE,$J$1=FALSE,$K$1=FALSE,$L$1=FALSE)),"",IF($L$1=TRUE,GB_Jumbo))</f>
        <v/>
      </c>
      <c r="M87" s="62"/>
      <c r="T87" s="73"/>
      <c r="U87" s="73"/>
    </row>
    <row r="88" spans="3:21" s="61" customFormat="1" ht="26.25" customHeight="1" x14ac:dyDescent="0.2">
      <c r="C88" s="61">
        <v>2015</v>
      </c>
      <c r="H88" s="63" t="str">
        <f>IF(OR($E$22="",AND($H$1=FALSE,$J$1=FALSE,$K$1=FALSE,$L$1=FALSE)),"",IF(AND($H$1=TRUE,$E$22&gt;FreistellBetrag,$E$22&lt;BMG_25000+0.01),GB_50))</f>
        <v/>
      </c>
      <c r="I88" s="63"/>
      <c r="J88" s="63" t="str">
        <f>IF(OR($E$22="",AND($H$1=FALSE,$J$1=FALSE,$K$1=FALSE,$L$1=FALSE)),"",IF(AND($J$1=TRUE,$E$22&gt;BMG_40000),GB_300))</f>
        <v/>
      </c>
      <c r="K88" s="63" t="str">
        <f>IF(OR($E$22="",AND($H$1=FALSE,$J$1=FALSE,$K$1=FALSE,$L$1=FALSE)),"",IF(AND($K$1=TRUE,$E$22&gt;BMG_40000),GB_300))</f>
        <v/>
      </c>
      <c r="L88" s="63"/>
      <c r="M88" s="64">
        <f>SUM(H87:L89)</f>
        <v>0</v>
      </c>
      <c r="O88" s="63">
        <f>IF(AND($H$1=FALSE,$J$1=FALSE,$K$1=FALSE,$L$1=FALSE),"",J22*H22/100)</f>
        <v>0</v>
      </c>
      <c r="P88" s="63">
        <f>IF($L$1=TRUE,IF($O$88&gt;5000,$O$88,IF($O$88&lt;=5000,O88)),$O$88)</f>
        <v>0</v>
      </c>
      <c r="T88" s="73"/>
      <c r="U88" s="73"/>
    </row>
    <row r="89" spans="3:21" s="61" customFormat="1" ht="26.25" customHeight="1" x14ac:dyDescent="0.2">
      <c r="C89" s="61">
        <v>2015</v>
      </c>
      <c r="H89" s="66" t="str">
        <f>IF(OR($E$22="",AND($H$1=FALSE,$J$1=FALSE,$K$1=FALSE,$L$1=FALSE)),"",IF(AND($H$1=TRUE,$E$22&gt;BMG_25000),GB_60))</f>
        <v/>
      </c>
      <c r="J89" s="66"/>
      <c r="K89" s="66"/>
      <c r="L89" s="66"/>
      <c r="M89" s="62"/>
      <c r="T89" s="73"/>
      <c r="U89" s="73"/>
    </row>
    <row r="90" spans="3:21" s="61" customFormat="1" ht="26.25" customHeight="1" x14ac:dyDescent="0.2">
      <c r="C90" s="62">
        <v>2016</v>
      </c>
      <c r="H90" s="63" t="str">
        <f>IF(OR($E$23="",AND($H$1=FALSE,$J$1=FALSE,$K$1=FALSE,$L$1=FALSE)),"",IF(AND($H$1=TRUE,$E$23&lt;FreistellBetrag+0.01),GB_0))</f>
        <v/>
      </c>
      <c r="I90" s="63"/>
      <c r="J90" s="63" t="str">
        <f>IF(OR($E$23="",AND($H$1=FALSE,$J$1=FALSE,$K$1=FALSE,$L$1=FALSE)),"",IF(AND($J$1=TRUE,$E$23&lt;=BMG_40000),GB_200))</f>
        <v/>
      </c>
      <c r="K90" s="63" t="str">
        <f>IF(OR($E$23="",AND($H$1=FALSE,$J$1=FALSE,$K$1=FALSE,$L$1=FALSE)),"",IF(AND($K$1=TRUE,$E$23&lt;=BMG_40000),GB_200))</f>
        <v/>
      </c>
      <c r="L90" s="63" t="str">
        <f>IF(OR($E$23="",AND($H$1=FALSE,$J$1=FALSE,$K$1=FALSE,$L$1=FALSE)),"",IF($L$1=TRUE,GB_Jumbo))</f>
        <v/>
      </c>
      <c r="M90" s="62"/>
      <c r="T90" s="73"/>
      <c r="U90" s="73"/>
    </row>
    <row r="91" spans="3:21" s="61" customFormat="1" ht="26.25" customHeight="1" x14ac:dyDescent="0.2">
      <c r="C91" s="62">
        <v>2016</v>
      </c>
      <c r="H91" s="63" t="str">
        <f>IF(OR($E$23="",AND($H$1=FALSE,$J$1=FALSE,$K$1=FALSE,$L$1=FALSE)),"",IF(AND($H$1=TRUE,$E$23&gt;FreistellBetrag,$E$23&lt;BMG_25000+0.01),GB_50))</f>
        <v/>
      </c>
      <c r="I91" s="63"/>
      <c r="J91" s="63" t="str">
        <f>IF(OR($E$23="",AND($H$1=FALSE,$J$1=FALSE,$K$1=FALSE,$L$1=FALSE)),"",IF(AND($J$1=TRUE,$E$23&gt;BMG_40000),GB_300))</f>
        <v/>
      </c>
      <c r="K91" s="63" t="str">
        <f>IF(OR($E$23="",AND($H$1=FALSE,$J$1=FALSE,$K$1=FALSE,$L$1=FALSE)),"",IF(AND($K$1=TRUE,$E$23&gt;BMG_40000),GB_300))</f>
        <v/>
      </c>
      <c r="L91" s="63"/>
      <c r="M91" s="64">
        <f>SUM(H90:L92)</f>
        <v>0</v>
      </c>
      <c r="O91" s="63">
        <f>IF(AND($H$1=FALSE,$J$1=FALSE,$K$1=FALSE,$L$1=FALSE),"",J23*H23/100)</f>
        <v>0</v>
      </c>
      <c r="P91" s="63">
        <f>IF($L$1=TRUE,IF($O$91&gt;5000,$O$91,IF($O$91&lt;=5000,O91)),$O$91)</f>
        <v>0</v>
      </c>
      <c r="T91" s="73"/>
      <c r="U91" s="73"/>
    </row>
    <row r="92" spans="3:21" s="61" customFormat="1" ht="26.25" customHeight="1" x14ac:dyDescent="0.2">
      <c r="C92" s="62">
        <v>2016</v>
      </c>
      <c r="H92" s="66" t="str">
        <f>IF(OR($E$23="",AND($H$1=FALSE,$J$1=FALSE,$K$1=FALSE,$L$1=FALSE)),"",IF(AND($H$1=TRUE,$E$23&gt;BMG_25000),GB_60))</f>
        <v/>
      </c>
      <c r="J92" s="66"/>
      <c r="K92" s="66"/>
      <c r="L92" s="66"/>
      <c r="M92" s="62"/>
      <c r="T92" s="73"/>
      <c r="U92" s="73"/>
    </row>
    <row r="93" spans="3:21" s="61" customFormat="1" ht="26.25" customHeight="1" x14ac:dyDescent="0.2">
      <c r="C93" s="62">
        <v>2017</v>
      </c>
      <c r="H93" s="63" t="str">
        <f>IF(OR($E$24="",AND($H$1=FALSE,$J$1=FALSE,$K$1=FALSE,$L$1=FALSE)),"",IF(AND($H$1=TRUE,$E$24&lt;FreistellBetrag+0.01),GB_0))</f>
        <v/>
      </c>
      <c r="I93" s="63"/>
      <c r="J93" s="63" t="str">
        <f>IF(OR($E$24="",AND($H$1=FALSE,$J$1=FALSE,$K$1=FALSE,$L$1=FALSE)),"",IF(AND($J$1=TRUE,$E$24&lt;=BMG_40000),GB_200))</f>
        <v/>
      </c>
      <c r="K93" s="63" t="str">
        <f>IF(OR($E$24="",AND($H$1=FALSE,$J$1=FALSE,$K$1=FALSE,$L$1=FALSE)),"",IF(AND($K$1=TRUE,$E$24&lt;=BMG_40000),GB_200))</f>
        <v/>
      </c>
      <c r="L93" s="63" t="str">
        <f>IF(OR($E$24="",AND($H$1=FALSE,$J$1=FALSE,$K$1=FALSE,$L$1=FALSE)),"",IF($L$1=TRUE,GB_Jumbo))</f>
        <v/>
      </c>
      <c r="M93" s="62"/>
      <c r="T93" s="73"/>
      <c r="U93" s="73"/>
    </row>
    <row r="94" spans="3:21" s="61" customFormat="1" ht="26.25" customHeight="1" x14ac:dyDescent="0.2">
      <c r="C94" s="62">
        <v>2017</v>
      </c>
      <c r="H94" s="63" t="str">
        <f>IF(OR($E$24="",AND($H$1=FALSE,$J$1=FALSE,$K$1=FALSE,$L$1=FALSE)),"",IF(AND($H$1=TRUE,$E$24&gt;FreistellBetrag,$E$24&lt;BMG_25000+0.01),GB_50))</f>
        <v/>
      </c>
      <c r="I94" s="63"/>
      <c r="J94" s="63" t="str">
        <f>IF(OR($E$24="",AND($H$1=FALSE,$J$1=FALSE,$K$1=FALSE,$L$1=FALSE)),"",IF(AND($J$1=TRUE,$E$24&gt;BMG_40000),GB_300))</f>
        <v/>
      </c>
      <c r="K94" s="63" t="str">
        <f>IF(OR($E$24="",AND($H$1=FALSE,$J$1=FALSE,$K$1=FALSE,$L$1=FALSE)),"",IF(AND($K$1=TRUE,$E$24&gt;BMG_40000),GB_300))</f>
        <v/>
      </c>
      <c r="L94" s="63"/>
      <c r="M94" s="64">
        <f>SUM(H93:L95)</f>
        <v>0</v>
      </c>
      <c r="O94" s="63">
        <f>IF(AND($H$1=FALSE,$J$1=FALSE,$K$1=FALSE,$L$1=FALSE),"",J24*H24/100)</f>
        <v>0</v>
      </c>
      <c r="P94" s="63">
        <f>IF($L$1=TRUE,IF($O$94&gt;5000,$O$94,IF($O$94&lt;=5000,O94)),$O$94)</f>
        <v>0</v>
      </c>
      <c r="T94" s="73"/>
      <c r="U94" s="73"/>
    </row>
    <row r="95" spans="3:21" s="61" customFormat="1" ht="26.25" customHeight="1" x14ac:dyDescent="0.2">
      <c r="C95" s="62">
        <v>2017</v>
      </c>
      <c r="H95" s="66" t="str">
        <f>IF(OR($E$24="",AND($H$1=FALSE,$J$1=FALSE,$K$1=FALSE,$L$1=FALSE)),"",IF(AND($H$1=TRUE,$E$24&gt;BMG_25000),GB_60))</f>
        <v/>
      </c>
      <c r="J95" s="66"/>
      <c r="K95" s="66"/>
      <c r="L95" s="66"/>
      <c r="M95" s="62"/>
      <c r="T95" s="73"/>
      <c r="U95" s="73"/>
    </row>
    <row r="96" spans="3:21" s="61" customFormat="1" ht="26.25" customHeight="1" x14ac:dyDescent="0.2">
      <c r="C96" s="62">
        <v>2018</v>
      </c>
      <c r="H96" s="63" t="str">
        <f>IF(OR($E$25="",AND($H$1=FALSE,$J$1=FALSE,$K$1=FALSE,$L$1=FALSE)),"",IF(AND($H$1=TRUE,$E$25&lt;FreistellBetrag+0.01),GB_0))</f>
        <v/>
      </c>
      <c r="I96" s="63"/>
      <c r="J96" s="63" t="str">
        <f>IF(OR($E$25="",AND($H$1=FALSE,$J$1=FALSE,$K$1=FALSE,$L$1=FALSE)),"",IF(AND($J$1=TRUE,$E$25&lt;=BMG_40000),GB_200))</f>
        <v/>
      </c>
      <c r="K96" s="63" t="str">
        <f>IF(OR($E$25="",AND($H$1=FALSE,$J$1=FALSE,$K$1=FALSE,$L$1=FALSE)),"",IF(AND($K$1=TRUE,$E$25&lt;=BMG_40000),GB_200))</f>
        <v/>
      </c>
      <c r="L96" s="63" t="str">
        <f>IF(OR($E$25="",AND($H$1=FALSE,$J$1=FALSE,$K$1=FALSE,$L$1=FALSE)),"",IF($L$1=TRUE,GB_Jumbo))</f>
        <v/>
      </c>
      <c r="M96" s="62"/>
      <c r="T96" s="73"/>
      <c r="U96" s="73"/>
    </row>
    <row r="97" spans="3:21" s="61" customFormat="1" ht="26.25" customHeight="1" x14ac:dyDescent="0.2">
      <c r="C97" s="62">
        <v>2018</v>
      </c>
      <c r="H97" s="63" t="str">
        <f>IF(OR($E$25="",AND($H$1=FALSE,$J$1=FALSE,$K$1=FALSE,$L$1=FALSE)),"",IF(AND($H$1=TRUE,$E$25&gt;FreistellBetrag,$E$25&lt;BMG_25000+0.01),GB_50))</f>
        <v/>
      </c>
      <c r="I97" s="63"/>
      <c r="J97" s="63" t="str">
        <f>IF(OR($E$25="",AND($H$1=FALSE,$J$1=FALSE,$K$1=FALSE,$L$1=FALSE)),"",IF(AND($J$1=TRUE,$E$25&gt;BMG_40000),GB_300))</f>
        <v/>
      </c>
      <c r="K97" s="63" t="str">
        <f>IF(OR($E$25="",AND($H$1=FALSE,$J$1=FALSE,$K$1=FALSE,$L$1=FALSE)),"",IF(AND($K$1=TRUE,$E$25&gt;BMG_40000),GB_300))</f>
        <v/>
      </c>
      <c r="L97" s="63"/>
      <c r="M97" s="64">
        <f>SUM(H96:L98)</f>
        <v>0</v>
      </c>
      <c r="O97" s="63">
        <f>IF(AND($H$1=FALSE,$J$1=FALSE,$K$1=FALSE,$L$1=FALSE),"",J25*H25/100)</f>
        <v>0</v>
      </c>
      <c r="P97" s="63">
        <f>IF($L$1=TRUE,IF($O$97&gt;5000,$O$97,IF($O$97&lt;=5000,O97)),$O$97)</f>
        <v>0</v>
      </c>
      <c r="T97" s="73"/>
      <c r="U97" s="73"/>
    </row>
    <row r="98" spans="3:21" s="61" customFormat="1" ht="26.25" customHeight="1" x14ac:dyDescent="0.2">
      <c r="C98" s="62">
        <v>2018</v>
      </c>
      <c r="H98" s="66" t="str">
        <f>IF(OR($E$25="",AND($H$1=FALSE,$J$1=FALSE,$K$1=FALSE,$L$1=FALSE)),"",IF(AND($H$1=TRUE,$E$25&gt;BMG_25000),GB_60))</f>
        <v/>
      </c>
      <c r="J98" s="66"/>
      <c r="K98" s="66"/>
      <c r="L98" s="66"/>
      <c r="M98" s="62"/>
      <c r="T98" s="73"/>
      <c r="U98" s="73"/>
    </row>
    <row r="99" spans="3:21" s="61" customFormat="1" ht="26.25" customHeight="1" x14ac:dyDescent="0.2">
      <c r="C99" s="62">
        <v>2019</v>
      </c>
      <c r="H99" s="63" t="str">
        <f>IF(OR($E$26="",AND($H$1=FALSE,$J$1=FALSE,$K$1=FALSE,$L$1=FALSE)),"",IF(AND($H$1=TRUE,$E$26&lt;FreistellBetrag+0.01),GB_0))</f>
        <v/>
      </c>
      <c r="I99" s="63"/>
      <c r="J99" s="63" t="str">
        <f>IF(OR($E$26="",AND($H$1=FALSE,$J$1=FALSE,$K$1=FALSE,$L$1=FALSE)),"",IF(AND($J$1=TRUE,$E$26&lt;=BMG_40000),GB_200))</f>
        <v/>
      </c>
      <c r="K99" s="63" t="str">
        <f>IF(OR($E$26="",AND($H$1=FALSE,$J$1=FALSE,$K$1=FALSE,$L$1=FALSE)),"",IF(AND($K$1=TRUE,$E$26&lt;=BMG_40000),GB_200))</f>
        <v/>
      </c>
      <c r="L99" s="63" t="str">
        <f>IF(OR($E$26="",AND($H$1=FALSE,$J$1=FALSE,$K$1=FALSE,$L$1=FALSE)),"",IF($L$1=TRUE,GB_Jumbo))</f>
        <v/>
      </c>
      <c r="M99" s="62"/>
      <c r="T99" s="73"/>
      <c r="U99" s="73"/>
    </row>
    <row r="100" spans="3:21" s="61" customFormat="1" ht="26.25" customHeight="1" x14ac:dyDescent="0.2">
      <c r="C100" s="62">
        <v>2019</v>
      </c>
      <c r="H100" s="63" t="str">
        <f>IF(OR($E$26="",AND($H$1=FALSE,$J$1=FALSE,$K$1=FALSE,$L$1=FALSE)),"",IF(AND($H$1=TRUE,$E$26&gt;FreistellBetrag,$E$26&lt;BMG_25000+0.01),GB_50))</f>
        <v/>
      </c>
      <c r="I100" s="63"/>
      <c r="J100" s="63" t="str">
        <f>IF(OR($E$26="",AND($H$1=FALSE,$J$1=FALSE,$K$1=FALSE,$L$1=FALSE)),"",IF(AND($J$1=TRUE,$E$26&gt;BMG_40000),GB_300))</f>
        <v/>
      </c>
      <c r="K100" s="70" t="str">
        <f>IF(OR($E$26="",AND($H$1=FALSE,$J$1=FALSE,$K$1=FALSE,$L$1=FALSE)),"",IF(AND($K$1=TRUE,$E$26&gt;BMG_40000),GB_300))</f>
        <v/>
      </c>
      <c r="L100" s="63"/>
      <c r="M100" s="64">
        <f>SUM(H99:L101)</f>
        <v>0</v>
      </c>
      <c r="O100" s="63">
        <f>IF(AND($H$1=FALSE,$J$1=FALSE,$K$1=FALSE,$L$1=FALSE),"",J26*H26
/100)</f>
        <v>0</v>
      </c>
      <c r="P100" s="63">
        <f>IF($L$1=TRUE,IF($O$100&gt;5000,$O$100,IF($O$100&lt;=5000,O100)),$O$100)</f>
        <v>0</v>
      </c>
      <c r="T100" s="73"/>
      <c r="U100" s="73"/>
    </row>
    <row r="101" spans="3:21" s="61" customFormat="1" ht="26.25" customHeight="1" x14ac:dyDescent="0.2">
      <c r="C101" s="62">
        <v>2019</v>
      </c>
      <c r="H101" s="70" t="str">
        <f>IF(OR($E$26="",AND($H$1=FALSE,$J$1=FALSE,$K$1=FALSE,$L$1=FALSE)),"",IF(AND($H$1=TRUE,$E$26&gt;BMG_25000),GB_60))</f>
        <v/>
      </c>
      <c r="J101" s="66"/>
      <c r="K101" s="66"/>
      <c r="L101" s="66"/>
      <c r="M101" s="62"/>
      <c r="T101" s="73"/>
      <c r="U101" s="73"/>
    </row>
    <row r="102" spans="3:21" s="61" customFormat="1" ht="26.25" customHeight="1" x14ac:dyDescent="0.2">
      <c r="C102" s="62">
        <v>2020</v>
      </c>
      <c r="H102" s="63" t="str">
        <f>IF(OR($E$27="",AND($H$1=FALSE,$J$1=FALSE,$K$1=FALSE,$L$1=FALSE)),"",IF(AND($H$1=TRUE,$E$27&lt;FreistellBetrag+0.01),GB_0))</f>
        <v/>
      </c>
      <c r="I102" s="63"/>
      <c r="J102" s="63" t="str">
        <f>IF(OR($E$27="",AND($H$1=FALSE,$J$1=FALSE,$K$1=FALSE,$L$1=FALSE)),"",IF(AND($J$1=TRUE,$E$27&lt;=BMG_40000),GB_200))</f>
        <v/>
      </c>
      <c r="K102" s="63" t="str">
        <f>IF(OR($E$27="",AND($H$1=FALSE,$J$1=FALSE,$K$1=FALSE,$L$1=FALSE)),"",IF(AND($K$1=TRUE,$E$27&lt;=BMG_40000),GB_200))</f>
        <v/>
      </c>
      <c r="L102" s="63" t="str">
        <f>IF(OR($E$27="",AND($H$1=FALSE,$J$1=FALSE,$K$1=FALSE,$L$1=FALSE)),"",IF($L$1=TRUE,GB_Jumbo))</f>
        <v/>
      </c>
      <c r="M102" s="62"/>
      <c r="T102" s="73"/>
      <c r="U102" s="73"/>
    </row>
    <row r="103" spans="3:21" s="61" customFormat="1" ht="26.25" customHeight="1" x14ac:dyDescent="0.2">
      <c r="C103" s="62">
        <v>2020</v>
      </c>
      <c r="H103" s="63" t="str">
        <f>IF(OR($E$27="",AND($H$1=FALSE,$J$1=FALSE,$K$1=FALSE,$L$1=FALSE)),"",IF(AND($H$1=TRUE,$E$27&gt;FreistellBetrag,$E$27&lt;BMG_25000+0.01),GB_50))</f>
        <v/>
      </c>
      <c r="I103" s="63"/>
      <c r="J103" s="63" t="str">
        <f>IF(OR($E$27="",AND($H$1=FALSE,$J$1=FALSE,$K$1=FALSE,$L$1=FALSE)),"",IF(AND($J$1=TRUE,$E$27&gt;BMG_40000),GB_300))</f>
        <v/>
      </c>
      <c r="K103" s="70" t="str">
        <f>IF(OR($E$27="",AND($H$1=FALSE,$J$1=FALSE,$K$1=FALSE,$L$1=FALSE)),"",IF(AND($K$1=TRUE,$E$27&gt;BMG_40000),GB_300))</f>
        <v/>
      </c>
      <c r="L103" s="63"/>
      <c r="M103" s="64">
        <f>SUM(H102:L104)</f>
        <v>0</v>
      </c>
      <c r="O103" s="63">
        <f>IF(AND($H$1=FALSE,$J$1=FALSE,$K$1=FALSE,$L$1=FALSE),"",J27*H27
/100)</f>
        <v>0</v>
      </c>
      <c r="P103" s="63">
        <f>IF($L$1=TRUE,IF($O$103&gt;5000,$O$103,IF($O$103&lt;=5000,O103)),$O$103)</f>
        <v>0</v>
      </c>
      <c r="T103" s="73"/>
      <c r="U103" s="73"/>
    </row>
    <row r="104" spans="3:21" s="61" customFormat="1" ht="26.25" customHeight="1" x14ac:dyDescent="0.2">
      <c r="C104" s="62">
        <v>2020</v>
      </c>
      <c r="H104" s="70" t="str">
        <f>IF(OR($E$27="",AND($H$1=FALSE,$J$1=FALSE,$K$1=FALSE,$L$1=FALSE)),"",IF(AND($H$1=TRUE,$E$27&gt;BMG_25000),GB_60))</f>
        <v/>
      </c>
      <c r="J104" s="66"/>
      <c r="K104" s="66"/>
      <c r="L104" s="66"/>
      <c r="M104" s="62"/>
      <c r="T104" s="73"/>
      <c r="U104" s="73"/>
    </row>
    <row r="105" spans="3:21" s="61" customFormat="1" ht="26.25" customHeight="1" x14ac:dyDescent="0.2">
      <c r="C105" s="62">
        <v>2021</v>
      </c>
      <c r="H105" s="63" t="str">
        <f>IF(OR($E$28="",AND($H$1=FALSE,$J$1=FALSE,$K$1=FALSE,$L$1=FALSE)),"",IF(AND($H$1=TRUE,$E$28&lt;FreistellBetrag+0.01),GB_0))</f>
        <v/>
      </c>
      <c r="I105" s="63"/>
      <c r="J105" s="63" t="str">
        <f>IF(OR($E$28="",AND($H$1=FALSE,$J$1=FALSE,$K$1=FALSE,$L$1=FALSE)),"",IF(AND($J$1=TRUE,$E$28&lt;=BMG_40000),GB_200))</f>
        <v/>
      </c>
      <c r="K105" s="63" t="str">
        <f>IF(OR($E$28="",AND($H$1=FALSE,$J$1=FALSE,$K$1=FALSE,$L$1=FALSE)),"",IF(AND($K$1=TRUE,$E$28&lt;=BMG_40000),GB_200))</f>
        <v/>
      </c>
      <c r="L105" s="63" t="str">
        <f>IF(OR($E$28="",AND($H$1=FALSE,$J$1=FALSE,$K$1=FALSE,$L$1=FALSE)),"",IF($L$1=TRUE,GB_Jumbo))</f>
        <v/>
      </c>
      <c r="M105" s="62"/>
      <c r="T105" s="73"/>
      <c r="U105" s="73"/>
    </row>
    <row r="106" spans="3:21" s="61" customFormat="1" ht="26.25" customHeight="1" x14ac:dyDescent="0.2">
      <c r="C106" s="62">
        <v>2021</v>
      </c>
      <c r="H106" s="63" t="str">
        <f>IF(OR($E$28="",AND($H$1=FALSE,$J$1=FALSE,$K$1=FALSE,$L$1=FALSE)),"",IF(AND($H$1=TRUE,$E$28&gt;FreistellBetrag,$E$28&lt;BMG_25000+0.01),GB_50))</f>
        <v/>
      </c>
      <c r="I106" s="63"/>
      <c r="J106" s="63" t="str">
        <f>IF(OR($E$28="",AND($H$1=FALSE,$J$1=FALSE,$K$1=FALSE,$L$1=FALSE)),"",IF(AND($J$1=TRUE,$E$28&gt;BMG_40000),GB_300))</f>
        <v/>
      </c>
      <c r="K106" s="70" t="str">
        <f>IF(OR($E$28="",AND($H$1=FALSE,$J$1=FALSE,$K$1=FALSE,$L$1=FALSE)),"",IF(AND($K$1=TRUE,$E$28&gt;BMG_40000),GB_300))</f>
        <v/>
      </c>
      <c r="L106" s="63"/>
      <c r="M106" s="64">
        <f>SUM(H105:L107)</f>
        <v>0</v>
      </c>
      <c r="O106" s="63">
        <f>IF(AND($H$1=FALSE,$J$1=FALSE,$K$1=FALSE,$L$1=FALSE),"",J28*H28
/100)</f>
        <v>0</v>
      </c>
      <c r="P106" s="63">
        <f>IF($L$1=TRUE,IF($O$106&gt;5000,$O$106,IF($O$106&lt;=5000,O106)),$O$106)</f>
        <v>0</v>
      </c>
      <c r="T106" s="73"/>
      <c r="U106" s="73"/>
    </row>
    <row r="107" spans="3:21" s="61" customFormat="1" ht="26.25" customHeight="1" x14ac:dyDescent="0.2">
      <c r="C107" s="62">
        <v>2021</v>
      </c>
      <c r="H107" s="70" t="str">
        <f>IF(OR($E$28="",AND($H$1=FALSE,$J$1=FALSE,$K$1=FALSE,$L$1=FALSE)),"",IF(AND($H$1=TRUE,$E$28&gt;BMG_25000),GB_60))</f>
        <v/>
      </c>
      <c r="J107" s="66"/>
      <c r="K107" s="66"/>
      <c r="L107" s="66"/>
      <c r="M107" s="62"/>
      <c r="T107" s="73"/>
      <c r="U107" s="73"/>
    </row>
    <row r="108" spans="3:21" s="61" customFormat="1" ht="26.25" customHeight="1" x14ac:dyDescent="0.2">
      <c r="C108" s="62">
        <v>2022</v>
      </c>
      <c r="H108" s="63" t="str">
        <f>IF(OR($E$29="",AND($H$1=FALSE,$J$1=FALSE,$K$1=FALSE,$L$1=FALSE)),"",IF(AND($H$1=TRUE,$E$29&lt;FreistellBetrag+0.01),GB_0))</f>
        <v/>
      </c>
      <c r="I108" s="63"/>
      <c r="J108" s="63" t="str">
        <f>IF(OR($E$29="",AND($H$1=FALSE,$J$1=FALSE,$K$1=FALSE,$L$1=FALSE)),"",IF(AND($J$1=TRUE,$E$29&lt;=BMG_40000),GB_200))</f>
        <v/>
      </c>
      <c r="K108" s="63" t="str">
        <f>IF(OR($E$29="",AND($H$1=FALSE,$J$1=FALSE,$K$1=FALSE,$L$1=FALSE)),"",IF(AND($K$1=TRUE,$E$29&lt;=BMG_40000),GB_200))</f>
        <v/>
      </c>
      <c r="L108" s="63" t="str">
        <f>IF(OR($E$29="",AND($H$1=FALSE,$J$1=FALSE,$K$1=FALSE,$L$1=FALSE)),"",IF($L$1=TRUE,GB_Jumbo))</f>
        <v/>
      </c>
      <c r="M108" s="62"/>
      <c r="T108" s="73"/>
      <c r="U108" s="73"/>
    </row>
    <row r="109" spans="3:21" s="61" customFormat="1" ht="26.25" customHeight="1" x14ac:dyDescent="0.2">
      <c r="C109" s="62">
        <v>2022</v>
      </c>
      <c r="H109" s="63" t="str">
        <f>IF(OR($E$29="",AND($H$1=FALSE,$J$1=FALSE,$K$1=FALSE,$L$1=FALSE)),"",IF(AND($H$1=TRUE,$E$29&gt;FreistellBetrag,$E$29&lt;BMG_25000+0.01),GB_50))</f>
        <v/>
      </c>
      <c r="I109" s="63"/>
      <c r="J109" s="63" t="str">
        <f>IF(OR($E$29="",AND($H$1=FALSE,$J$1=FALSE,$K$1=FALSE,$L$1=FALSE)),"",IF(AND($J$1=TRUE,$E$29&gt;BMG_40000),GB_300))</f>
        <v/>
      </c>
      <c r="K109" s="70" t="str">
        <f>IF(OR($E$29="",AND($H$1=FALSE,$J$1=FALSE,$K$1=FALSE,$L$1=FALSE)),"",IF(AND($K$1=TRUE,$E$29&gt;BMG_40000),GB_300))</f>
        <v/>
      </c>
      <c r="L109" s="63"/>
      <c r="M109" s="64">
        <f>SUM(H108:L110)</f>
        <v>0</v>
      </c>
      <c r="O109" s="63">
        <f>IF(AND($H$1=FALSE,$J$1=FALSE,$K$1=FALSE,$L$1=FALSE),"",J29*H29
/100)</f>
        <v>0</v>
      </c>
      <c r="P109" s="63">
        <f>IF($L$1=TRUE,IF($O$109&gt;5000,$O$109,IF($O$109&lt;=5000,O109)),$O$109)</f>
        <v>0</v>
      </c>
      <c r="T109" s="73"/>
      <c r="U109" s="73"/>
    </row>
    <row r="110" spans="3:21" s="61" customFormat="1" ht="26.25" customHeight="1" x14ac:dyDescent="0.2">
      <c r="C110" s="62">
        <v>2022</v>
      </c>
      <c r="H110" s="70" t="str">
        <f>IF(OR($E$29="",AND($H$1=FALSE,$J$1=FALSE,$K$1=FALSE,$L$1=FALSE)),"",IF(AND($H$1=TRUE,$E$29&gt;BMG_25000),GB_60))</f>
        <v/>
      </c>
      <c r="J110" s="66"/>
      <c r="K110" s="66"/>
      <c r="L110" s="66"/>
      <c r="M110" s="62"/>
      <c r="T110" s="73"/>
      <c r="U110" s="73"/>
    </row>
    <row r="111" spans="3:21" s="61" customFormat="1" ht="26.25" customHeight="1" x14ac:dyDescent="0.2">
      <c r="C111" s="62">
        <v>2023</v>
      </c>
      <c r="H111" s="63" t="str">
        <f>IF(OR($E$30="",AND($H$1=FALSE,$J$1=FALSE,$K$1=FALSE,$L$1=FALSE)),"",IF(AND($H$1=TRUE,$E$30&lt;FreistellBetrag+0.01),GB_0))</f>
        <v/>
      </c>
      <c r="I111" s="69"/>
      <c r="J111" s="63" t="str">
        <f>IF(OR($E$30="",AND($H$1=FALSE,$J$1=FALSE,$K$1=FALSE,$L$1=FALSE)),"",IF(AND($J$1=TRUE,$E$30&lt;=BMG_40000),GB_200))</f>
        <v/>
      </c>
      <c r="K111" s="63" t="str">
        <f>IF(OR($E$30="",AND($H$1=FALSE,$J$1=FALSE,$K$1=FALSE,$L$1=FALSE)),"",IF(AND($K$1=TRUE,$E$30&lt;=BMG_40000),GB_200))</f>
        <v/>
      </c>
      <c r="L111" s="63" t="str">
        <f>IF(OR($E$30="",AND($H$1=FALSE,$J$1=FALSE,$K$1=FALSE,$L$1=FALSE)),"",IF($L$1=TRUE,GB_Jumbo))</f>
        <v/>
      </c>
      <c r="M111" s="62"/>
      <c r="T111" s="73"/>
      <c r="U111" s="73"/>
    </row>
    <row r="112" spans="3:21" s="58" customFormat="1" ht="26.25" customHeight="1" x14ac:dyDescent="0.2">
      <c r="C112" s="58">
        <v>2023</v>
      </c>
      <c r="H112" s="63" t="str">
        <f>IF(OR($E$30="",AND($H$1=FALSE,$J$1=FALSE,$K$1=FALSE,$L$1=FALSE)),"",IF(AND($H$1=TRUE,$E$30&gt;FreistellBetrag,$E$30&lt;BMG_25000+0.01),GB_50))</f>
        <v/>
      </c>
      <c r="J112" s="63" t="str">
        <f>IF(OR($E$30="",AND($H$1=FALSE,$J$1=FALSE,$K$1=FALSE,$L$1=FALSE)),"",IF(AND($J$1=TRUE,$E$30&gt;BMG_40000),GB_300))</f>
        <v/>
      </c>
      <c r="K112" s="70" t="str">
        <f>IF(OR($E$30="",AND($H$1=FALSE,$J$1=FALSE,$K$1=FALSE,$L$1=FALSE)),"",IF(AND($K$1=TRUE,$E$30&gt;BMG_40000),GB_300))</f>
        <v/>
      </c>
      <c r="M112" s="97">
        <f>SUM(H111:L113)</f>
        <v>0</v>
      </c>
      <c r="O112" s="63">
        <f>IF(AND($H$1=FALSE,$J$1=FALSE,$K$1=FALSE,$L$1=FALSE),"",J30*H30
/100)</f>
        <v>0</v>
      </c>
      <c r="P112" s="63">
        <f>IF($L$1=TRUE,IF($O$112&gt;5000,$O$112,IF($O$112&lt;=5000,O112)),$O$112)</f>
        <v>0</v>
      </c>
      <c r="T112" s="71"/>
      <c r="U112" s="71"/>
    </row>
    <row r="113" spans="2:21" s="58" customFormat="1" ht="26.25" customHeight="1" x14ac:dyDescent="0.2">
      <c r="C113" s="58">
        <v>2023</v>
      </c>
      <c r="H113" s="70" t="str">
        <f>IF(OR($E$29="",AND($H$1=FALSE,$J$1=FALSE,$K$1=FALSE,$L$1=FALSE)),"",IF(AND($H$1=TRUE,$E$29&gt;BMG_25000),GB_60))</f>
        <v/>
      </c>
      <c r="T113" s="71"/>
      <c r="U113" s="71"/>
    </row>
    <row r="114" spans="2:21" s="58" customFormat="1" ht="26.25" customHeight="1" x14ac:dyDescent="0.2">
      <c r="T114" s="71"/>
      <c r="U114" s="71"/>
    </row>
    <row r="115" spans="2:21" s="58" customFormat="1" ht="26.25" customHeight="1" x14ac:dyDescent="0.2">
      <c r="T115" s="71"/>
      <c r="U115" s="71"/>
    </row>
    <row r="116" spans="2:21" s="58" customFormat="1" ht="26.25" customHeight="1" x14ac:dyDescent="0.2"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67" t="s">
        <v>34</v>
      </c>
      <c r="N116" s="71"/>
      <c r="O116" s="71"/>
      <c r="P116" s="71"/>
      <c r="Q116" s="71"/>
      <c r="R116" s="71"/>
      <c r="S116" s="71"/>
      <c r="T116" s="71"/>
      <c r="U116" s="71"/>
    </row>
    <row r="117" spans="2:21" s="58" customFormat="1" ht="26.25" customHeight="1" x14ac:dyDescent="0.2"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</row>
    <row r="118" spans="2:21" s="58" customFormat="1" ht="26.25" customHeight="1" x14ac:dyDescent="0.2">
      <c r="B118" s="71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</row>
    <row r="119" spans="2:21" s="58" customFormat="1" ht="26.25" customHeight="1" x14ac:dyDescent="0.2"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</row>
    <row r="120" spans="2:21" s="58" customFormat="1" ht="26.25" customHeight="1" x14ac:dyDescent="0.2"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</row>
    <row r="121" spans="2:21" s="58" customFormat="1" ht="26.25" customHeight="1" x14ac:dyDescent="0.2"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</row>
    <row r="122" spans="2:21" s="58" customFormat="1" ht="26.25" customHeight="1" x14ac:dyDescent="0.2"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</row>
    <row r="123" spans="2:21" s="58" customFormat="1" ht="26.25" customHeight="1" x14ac:dyDescent="0.2"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</row>
    <row r="124" spans="2:21" s="58" customFormat="1" ht="26.25" customHeight="1" x14ac:dyDescent="0.2"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</row>
    <row r="125" spans="2:21" s="58" customFormat="1" ht="26.25" customHeight="1" x14ac:dyDescent="0.2"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</row>
    <row r="126" spans="2:21" s="58" customFormat="1" ht="26.25" customHeight="1" x14ac:dyDescent="0.2"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</row>
    <row r="127" spans="2:21" s="58" customFormat="1" ht="26.25" customHeight="1" x14ac:dyDescent="0.2"/>
    <row r="128" spans="2:21" s="58" customFormat="1" ht="26.25" customHeight="1" x14ac:dyDescent="0.2"/>
    <row r="129" s="58" customFormat="1" ht="26.25" customHeight="1" x14ac:dyDescent="0.2"/>
    <row r="130" s="58" customFormat="1" ht="26.25" customHeight="1" x14ac:dyDescent="0.2"/>
    <row r="131" s="58" customFormat="1" ht="26.25" customHeight="1" x14ac:dyDescent="0.2"/>
    <row r="132" s="58" customFormat="1" ht="26.25" customHeight="1" x14ac:dyDescent="0.2"/>
    <row r="133" s="58" customFormat="1" ht="26.25" customHeight="1" x14ac:dyDescent="0.2"/>
    <row r="134" s="58" customFormat="1" ht="26.25" customHeight="1" x14ac:dyDescent="0.2"/>
    <row r="135" s="58" customFormat="1" ht="26.25" customHeight="1" x14ac:dyDescent="0.2"/>
    <row r="136" s="58" customFormat="1" ht="26.25" customHeight="1" x14ac:dyDescent="0.2"/>
    <row r="137" s="58" customFormat="1" ht="26.25" customHeight="1" x14ac:dyDescent="0.2"/>
    <row r="138" s="58" customFormat="1" ht="26.25" customHeight="1" x14ac:dyDescent="0.2"/>
    <row r="139" s="58" customFormat="1" ht="26.25" customHeight="1" x14ac:dyDescent="0.2"/>
    <row r="140" s="58" customFormat="1" ht="26.25" customHeight="1" x14ac:dyDescent="0.2"/>
    <row r="141" s="58" customFormat="1" ht="26.25" customHeight="1" x14ac:dyDescent="0.2"/>
    <row r="142" s="58" customFormat="1" ht="26.25" customHeight="1" x14ac:dyDescent="0.2"/>
    <row r="143" s="58" customFormat="1" ht="26.25" customHeight="1" x14ac:dyDescent="0.2"/>
    <row r="144" s="58" customFormat="1" ht="26.25" customHeight="1" x14ac:dyDescent="0.2"/>
    <row r="145" s="58" customFormat="1" ht="26.25" customHeight="1" x14ac:dyDescent="0.2"/>
    <row r="146" s="58" customFormat="1" ht="26.25" customHeight="1" x14ac:dyDescent="0.2"/>
    <row r="147" s="58" customFormat="1" ht="26.25" customHeight="1" x14ac:dyDescent="0.2"/>
    <row r="148" s="58" customFormat="1" ht="26.25" customHeight="1" x14ac:dyDescent="0.2"/>
    <row r="149" s="58" customFormat="1" ht="26.25" customHeight="1" x14ac:dyDescent="0.2"/>
    <row r="150" s="58" customFormat="1" ht="26.25" customHeight="1" x14ac:dyDescent="0.2"/>
    <row r="151" s="58" customFormat="1" ht="26.25" customHeight="1" x14ac:dyDescent="0.2"/>
    <row r="152" s="71" customFormat="1" ht="26.25" customHeight="1" x14ac:dyDescent="0.2"/>
    <row r="153" s="71" customFormat="1" ht="26.25" customHeight="1" x14ac:dyDescent="0.2"/>
    <row r="154" s="71" customFormat="1" ht="26.25" customHeight="1" x14ac:dyDescent="0.2"/>
    <row r="155" s="71" customFormat="1" ht="26.25" customHeight="1" x14ac:dyDescent="0.2"/>
    <row r="156" s="71" customFormat="1" ht="26.25" customHeight="1" x14ac:dyDescent="0.2"/>
    <row r="157" s="71" customFormat="1" ht="26.25" customHeight="1" x14ac:dyDescent="0.2"/>
    <row r="158" s="71" customFormat="1" ht="26.25" customHeight="1" x14ac:dyDescent="0.2"/>
    <row r="159" s="71" customFormat="1" ht="26.25" customHeight="1" x14ac:dyDescent="0.2"/>
    <row r="160" s="71" customFormat="1" ht="26.25" customHeight="1" x14ac:dyDescent="0.2"/>
    <row r="161" s="71" customFormat="1" ht="26.25" customHeight="1" x14ac:dyDescent="0.2"/>
    <row r="162" s="71" customFormat="1" ht="26.25" customHeight="1" x14ac:dyDescent="0.2"/>
    <row r="163" s="71" customFormat="1" ht="26.25" customHeight="1" x14ac:dyDescent="0.2"/>
    <row r="164" s="71" customFormat="1" ht="26.25" customHeight="1" x14ac:dyDescent="0.2"/>
    <row r="165" s="71" customFormat="1" ht="26.25" customHeight="1" x14ac:dyDescent="0.2"/>
    <row r="166" s="71" customFormat="1" ht="26.25" customHeight="1" x14ac:dyDescent="0.2"/>
    <row r="167" s="71" customFormat="1" ht="26.25" customHeight="1" x14ac:dyDescent="0.2"/>
    <row r="168" s="71" customFormat="1" ht="26.25" customHeight="1" x14ac:dyDescent="0.2"/>
    <row r="169" s="58" customFormat="1" ht="26.25" customHeight="1" x14ac:dyDescent="0.2"/>
    <row r="170" s="58" customFormat="1" ht="26.25" customHeight="1" x14ac:dyDescent="0.2"/>
    <row r="171" s="58" customFormat="1" ht="26.25" customHeight="1" x14ac:dyDescent="0.2"/>
    <row r="172" s="58" customFormat="1" ht="26.25" customHeight="1" x14ac:dyDescent="0.2"/>
    <row r="173" s="58" customFormat="1" ht="26.25" customHeight="1" x14ac:dyDescent="0.2"/>
    <row r="174" s="58" customFormat="1" ht="26.25" customHeight="1" x14ac:dyDescent="0.2"/>
    <row r="175" s="58" customFormat="1" ht="26.25" customHeight="1" x14ac:dyDescent="0.2"/>
    <row r="176" s="58" customFormat="1" ht="26.25" customHeight="1" x14ac:dyDescent="0.2"/>
    <row r="177" spans="4:18" s="58" customFormat="1" ht="26.25" customHeight="1" x14ac:dyDescent="0.2"/>
    <row r="178" spans="4:18" s="58" customFormat="1" ht="26.25" customHeight="1" x14ac:dyDescent="0.2"/>
    <row r="179" spans="4:18" s="58" customFormat="1" ht="26.25" customHeight="1" x14ac:dyDescent="0.2"/>
    <row r="180" spans="4:18" s="56" customFormat="1" ht="26.25" customHeight="1" x14ac:dyDescent="0.2"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</row>
    <row r="181" spans="4:18" s="56" customFormat="1" ht="26.25" customHeight="1" x14ac:dyDescent="0.2"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</row>
    <row r="182" spans="4:18" s="56" customFormat="1" ht="26.25" customHeight="1" x14ac:dyDescent="0.2"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</row>
    <row r="183" spans="4:18" s="56" customFormat="1" ht="26.25" customHeight="1" x14ac:dyDescent="0.2"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</row>
    <row r="184" spans="4:18" s="56" customFormat="1" ht="26.25" customHeight="1" x14ac:dyDescent="0.2"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</row>
    <row r="185" spans="4:18" s="56" customFormat="1" ht="26.25" customHeight="1" x14ac:dyDescent="0.2"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</row>
    <row r="186" spans="4:18" s="56" customFormat="1" ht="26.25" customHeight="1" x14ac:dyDescent="0.2"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</row>
    <row r="187" spans="4:18" s="56" customFormat="1" ht="26.25" customHeight="1" x14ac:dyDescent="0.2"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</row>
    <row r="188" spans="4:18" s="56" customFormat="1" ht="26.25" customHeight="1" x14ac:dyDescent="0.2"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</row>
    <row r="189" spans="4:18" s="56" customFormat="1" ht="26.25" customHeight="1" x14ac:dyDescent="0.2"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</row>
    <row r="190" spans="4:18" s="56" customFormat="1" ht="26.25" customHeight="1" x14ac:dyDescent="0.2"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</row>
    <row r="191" spans="4:18" s="56" customFormat="1" ht="26.25" customHeight="1" x14ac:dyDescent="0.2"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</row>
    <row r="192" spans="4:18" s="56" customFormat="1" ht="26.25" customHeight="1" x14ac:dyDescent="0.2"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</row>
    <row r="193" spans="4:18" s="43" customFormat="1" ht="26.25" customHeight="1" x14ac:dyDescent="0.2">
      <c r="D193" s="72"/>
      <c r="E193" s="72"/>
      <c r="F193" s="72"/>
      <c r="G193" s="72"/>
      <c r="H193" s="72"/>
      <c r="I193" s="72"/>
      <c r="J193" s="72"/>
      <c r="K193" s="72"/>
      <c r="L193" s="72"/>
      <c r="M193" s="72"/>
      <c r="N193" s="72"/>
      <c r="O193" s="72"/>
      <c r="P193" s="72"/>
      <c r="Q193" s="72"/>
      <c r="R193" s="72"/>
    </row>
    <row r="194" spans="4:18" s="43" customFormat="1" ht="26.25" customHeight="1" x14ac:dyDescent="0.2">
      <c r="D194" s="72"/>
      <c r="E194" s="72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</row>
    <row r="195" spans="4:18" s="43" customFormat="1" ht="26.25" customHeight="1" x14ac:dyDescent="0.2">
      <c r="D195" s="72"/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</row>
    <row r="196" spans="4:18" s="43" customFormat="1" ht="26.25" customHeight="1" x14ac:dyDescent="0.2"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</row>
    <row r="197" spans="4:18" s="43" customFormat="1" ht="26.25" customHeight="1" x14ac:dyDescent="0.2">
      <c r="D197" s="72"/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</row>
    <row r="198" spans="4:18" s="43" customFormat="1" ht="26.25" customHeight="1" x14ac:dyDescent="0.2"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</row>
    <row r="199" spans="4:18" s="43" customFormat="1" ht="26.25" customHeight="1" x14ac:dyDescent="0.2">
      <c r="D199" s="72"/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</row>
    <row r="200" spans="4:18" s="43" customFormat="1" ht="26.25" customHeight="1" x14ac:dyDescent="0.2">
      <c r="D200" s="72"/>
      <c r="E200" s="72"/>
      <c r="F200" s="72"/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</row>
  </sheetData>
  <sheetProtection algorithmName="SHA-512" hashValue="ruJYb5OEnMuCyqkR9suWV1jseORn96Bq5K68cnwa6Xv/v1+XGlZXlbdIpNuh95PgDKzpMxgONb3su85ShmtZ5A==" saltValue="m55oRPC5ptx0eCzZ+dgQ7w==" spinCount="100000" sheet="1" objects="1" scenarios="1"/>
  <mergeCells count="17">
    <mergeCell ref="D44:N44"/>
    <mergeCell ref="D45:N45"/>
    <mergeCell ref="D38:N38"/>
    <mergeCell ref="D39:N39"/>
    <mergeCell ref="D40:N40"/>
    <mergeCell ref="D41:N41"/>
    <mergeCell ref="D42:N42"/>
    <mergeCell ref="D3:M3"/>
    <mergeCell ref="D33:M34"/>
    <mergeCell ref="D35:M36"/>
    <mergeCell ref="J4:L4"/>
    <mergeCell ref="D6:F6"/>
    <mergeCell ref="E31:H31"/>
    <mergeCell ref="J5:J6"/>
    <mergeCell ref="K5:K6"/>
    <mergeCell ref="L5:L6"/>
    <mergeCell ref="H5:H6"/>
  </mergeCells>
  <phoneticPr fontId="0" type="noConversion"/>
  <conditionalFormatting sqref="E9">
    <cfRule type="cellIs" dxfId="64" priority="85" stopIfTrue="1" operator="equal">
      <formula>"k"</formula>
    </cfRule>
    <cfRule type="cellIs" dxfId="63" priority="86" stopIfTrue="1" operator="equal">
      <formula>"p"</formula>
    </cfRule>
    <cfRule type="cellIs" dxfId="62" priority="87" stopIfTrue="1" operator="equal">
      <formula>"h"</formula>
    </cfRule>
  </conditionalFormatting>
  <conditionalFormatting sqref="G8:I8">
    <cfRule type="expression" dxfId="61" priority="88" stopIfTrue="1">
      <formula>OR(#REF!="k",#REF!="p")</formula>
    </cfRule>
    <cfRule type="expression" dxfId="60" priority="89" stopIfTrue="1">
      <formula>#REF!="h"</formula>
    </cfRule>
    <cfRule type="expression" dxfId="59" priority="90" stopIfTrue="1">
      <formula>OR(#REF!&lt;&gt;"k",#REF!&lt;&gt;"p",#REF!&lt;&gt;"h")</formula>
    </cfRule>
  </conditionalFormatting>
  <conditionalFormatting sqref="H9:I19">
    <cfRule type="expression" dxfId="58" priority="91" stopIfTrue="1">
      <formula>OR(#REF!="k",#REF!="p")</formula>
    </cfRule>
    <cfRule type="expression" dxfId="57" priority="92" stopIfTrue="1">
      <formula>#REF!="h"</formula>
    </cfRule>
    <cfRule type="expression" dxfId="56" priority="93" stopIfTrue="1">
      <formula>OR(#REF!&lt;&gt;"k",#REF!&lt;&gt;"p",#REF!&lt;&gt;"h")</formula>
    </cfRule>
  </conditionalFormatting>
  <conditionalFormatting sqref="D6:F6">
    <cfRule type="cellIs" dxfId="55" priority="94" stopIfTrue="1" operator="notEqual">
      <formula>0</formula>
    </cfRule>
    <cfRule type="cellIs" dxfId="54" priority="95" stopIfTrue="1" operator="equal">
      <formula>0</formula>
    </cfRule>
  </conditionalFormatting>
  <conditionalFormatting sqref="H20:I20">
    <cfRule type="expression" dxfId="53" priority="82" stopIfTrue="1">
      <formula>OR(#REF!="k",#REF!="p")</formula>
    </cfRule>
    <cfRule type="expression" dxfId="52" priority="83" stopIfTrue="1">
      <formula>#REF!="h"</formula>
    </cfRule>
    <cfRule type="expression" dxfId="51" priority="84" stopIfTrue="1">
      <formula>OR(#REF!&lt;&gt;"k",#REF!&lt;&gt;"p",#REF!&lt;&gt;"h")</formula>
    </cfRule>
  </conditionalFormatting>
  <conditionalFormatting sqref="H21:I21">
    <cfRule type="expression" dxfId="50" priority="73" stopIfTrue="1">
      <formula>OR(#REF!="k",#REF!="p")</formula>
    </cfRule>
    <cfRule type="expression" dxfId="49" priority="74" stopIfTrue="1">
      <formula>#REF!="h"</formula>
    </cfRule>
    <cfRule type="expression" dxfId="48" priority="75" stopIfTrue="1">
      <formula>OR(#REF!&lt;&gt;"k",#REF!&lt;&gt;"p",#REF!&lt;&gt;"h")</formula>
    </cfRule>
  </conditionalFormatting>
  <conditionalFormatting sqref="H22:I22">
    <cfRule type="expression" dxfId="47" priority="61" stopIfTrue="1">
      <formula>OR(#REF!="k",#REF!="p")</formula>
    </cfRule>
    <cfRule type="expression" dxfId="46" priority="62" stopIfTrue="1">
      <formula>#REF!="h"</formula>
    </cfRule>
    <cfRule type="expression" dxfId="45" priority="63" stopIfTrue="1">
      <formula>OR(#REF!&lt;&gt;"k",#REF!&lt;&gt;"p",#REF!&lt;&gt;"h")</formula>
    </cfRule>
  </conditionalFormatting>
  <conditionalFormatting sqref="E10:E22">
    <cfRule type="cellIs" dxfId="44" priority="43" stopIfTrue="1" operator="equal">
      <formula>"k"</formula>
    </cfRule>
    <cfRule type="cellIs" dxfId="43" priority="44" stopIfTrue="1" operator="equal">
      <formula>"p"</formula>
    </cfRule>
    <cfRule type="cellIs" dxfId="42" priority="45" stopIfTrue="1" operator="equal">
      <formula>"h"</formula>
    </cfRule>
  </conditionalFormatting>
  <conditionalFormatting sqref="H23:I23">
    <cfRule type="expression" dxfId="41" priority="40" stopIfTrue="1">
      <formula>OR(#REF!="k",#REF!="p")</formula>
    </cfRule>
    <cfRule type="expression" dxfId="40" priority="41" stopIfTrue="1">
      <formula>#REF!="h"</formula>
    </cfRule>
    <cfRule type="expression" dxfId="39" priority="42" stopIfTrue="1">
      <formula>OR(#REF!&lt;&gt;"k",#REF!&lt;&gt;"p",#REF!&lt;&gt;"h")</formula>
    </cfRule>
  </conditionalFormatting>
  <conditionalFormatting sqref="E23">
    <cfRule type="cellIs" dxfId="38" priority="37" stopIfTrue="1" operator="equal">
      <formula>"k"</formula>
    </cfRule>
    <cfRule type="cellIs" dxfId="37" priority="38" stopIfTrue="1" operator="equal">
      <formula>"p"</formula>
    </cfRule>
    <cfRule type="cellIs" dxfId="36" priority="39" stopIfTrue="1" operator="equal">
      <formula>"h"</formula>
    </cfRule>
  </conditionalFormatting>
  <conditionalFormatting sqref="H24:I24">
    <cfRule type="expression" dxfId="35" priority="34" stopIfTrue="1">
      <formula>OR(#REF!="k",#REF!="p")</formula>
    </cfRule>
    <cfRule type="expression" dxfId="34" priority="35" stopIfTrue="1">
      <formula>#REF!="h"</formula>
    </cfRule>
    <cfRule type="expression" dxfId="33" priority="36" stopIfTrue="1">
      <formula>OR(#REF!&lt;&gt;"k",#REF!&lt;&gt;"p",#REF!&lt;&gt;"h")</formula>
    </cfRule>
  </conditionalFormatting>
  <conditionalFormatting sqref="E24">
    <cfRule type="cellIs" dxfId="32" priority="31" stopIfTrue="1" operator="equal">
      <formula>"k"</formula>
    </cfRule>
    <cfRule type="cellIs" dxfId="31" priority="32" stopIfTrue="1" operator="equal">
      <formula>"p"</formula>
    </cfRule>
    <cfRule type="cellIs" dxfId="30" priority="33" stopIfTrue="1" operator="equal">
      <formula>"h"</formula>
    </cfRule>
  </conditionalFormatting>
  <conditionalFormatting sqref="H25:I26">
    <cfRule type="expression" dxfId="29" priority="28" stopIfTrue="1">
      <formula>OR(#REF!="k",#REF!="p")</formula>
    </cfRule>
    <cfRule type="expression" dxfId="28" priority="29" stopIfTrue="1">
      <formula>#REF!="h"</formula>
    </cfRule>
    <cfRule type="expression" dxfId="27" priority="30" stopIfTrue="1">
      <formula>OR(#REF!&lt;&gt;"k",#REF!&lt;&gt;"p",#REF!&lt;&gt;"h")</formula>
    </cfRule>
  </conditionalFormatting>
  <conditionalFormatting sqref="E25:E26">
    <cfRule type="cellIs" dxfId="26" priority="25" stopIfTrue="1" operator="equal">
      <formula>"k"</formula>
    </cfRule>
    <cfRule type="cellIs" dxfId="25" priority="26" stopIfTrue="1" operator="equal">
      <formula>"p"</formula>
    </cfRule>
    <cfRule type="cellIs" dxfId="24" priority="27" stopIfTrue="1" operator="equal">
      <formula>"h"</formula>
    </cfRule>
  </conditionalFormatting>
  <conditionalFormatting sqref="H27:I27">
    <cfRule type="expression" dxfId="23" priority="22" stopIfTrue="1">
      <formula>OR(#REF!="k",#REF!="p")</formula>
    </cfRule>
    <cfRule type="expression" dxfId="22" priority="23" stopIfTrue="1">
      <formula>#REF!="h"</formula>
    </cfRule>
    <cfRule type="expression" dxfId="21" priority="24" stopIfTrue="1">
      <formula>OR(#REF!&lt;&gt;"k",#REF!&lt;&gt;"p",#REF!&lt;&gt;"h")</formula>
    </cfRule>
  </conditionalFormatting>
  <conditionalFormatting sqref="E27">
    <cfRule type="cellIs" dxfId="20" priority="19" stopIfTrue="1" operator="equal">
      <formula>"k"</formula>
    </cfRule>
    <cfRule type="cellIs" dxfId="19" priority="20" stopIfTrue="1" operator="equal">
      <formula>"p"</formula>
    </cfRule>
    <cfRule type="cellIs" dxfId="18" priority="21" stopIfTrue="1" operator="equal">
      <formula>"h"</formula>
    </cfRule>
  </conditionalFormatting>
  <conditionalFormatting sqref="H29:I29">
    <cfRule type="expression" dxfId="17" priority="16" stopIfTrue="1">
      <formula>OR(#REF!="k",#REF!="p")</formula>
    </cfRule>
    <cfRule type="expression" dxfId="16" priority="17" stopIfTrue="1">
      <formula>#REF!="h"</formula>
    </cfRule>
    <cfRule type="expression" dxfId="15" priority="18" stopIfTrue="1">
      <formula>OR(#REF!&lt;&gt;"k",#REF!&lt;&gt;"p",#REF!&lt;&gt;"h")</formula>
    </cfRule>
  </conditionalFormatting>
  <conditionalFormatting sqref="E29">
    <cfRule type="cellIs" dxfId="14" priority="13" stopIfTrue="1" operator="equal">
      <formula>"k"</formula>
    </cfRule>
    <cfRule type="cellIs" dxfId="13" priority="14" stopIfTrue="1" operator="equal">
      <formula>"p"</formula>
    </cfRule>
    <cfRule type="cellIs" dxfId="12" priority="15" stopIfTrue="1" operator="equal">
      <formula>"h"</formula>
    </cfRule>
  </conditionalFormatting>
  <conditionalFormatting sqref="H28:I28">
    <cfRule type="expression" dxfId="11" priority="10" stopIfTrue="1">
      <formula>OR(#REF!="k",#REF!="p")</formula>
    </cfRule>
    <cfRule type="expression" dxfId="10" priority="11" stopIfTrue="1">
      <formula>#REF!="h"</formula>
    </cfRule>
    <cfRule type="expression" dxfId="9" priority="12" stopIfTrue="1">
      <formula>OR(#REF!&lt;&gt;"k",#REF!&lt;&gt;"p",#REF!&lt;&gt;"h")</formula>
    </cfRule>
  </conditionalFormatting>
  <conditionalFormatting sqref="E28">
    <cfRule type="cellIs" dxfId="8" priority="7" stopIfTrue="1" operator="equal">
      <formula>"k"</formula>
    </cfRule>
    <cfRule type="cellIs" dxfId="7" priority="8" stopIfTrue="1" operator="equal">
      <formula>"p"</formula>
    </cfRule>
    <cfRule type="cellIs" dxfId="6" priority="9" stopIfTrue="1" operator="equal">
      <formula>"h"</formula>
    </cfRule>
  </conditionalFormatting>
  <conditionalFormatting sqref="H30:I30">
    <cfRule type="expression" dxfId="5" priority="4" stopIfTrue="1">
      <formula>OR(#REF!="k",#REF!="p")</formula>
    </cfRule>
    <cfRule type="expression" dxfId="4" priority="5" stopIfTrue="1">
      <formula>#REF!="h"</formula>
    </cfRule>
    <cfRule type="expression" dxfId="3" priority="6" stopIfTrue="1">
      <formula>OR(#REF!&lt;&gt;"k",#REF!&lt;&gt;"p",#REF!&lt;&gt;"h")</formula>
    </cfRule>
  </conditionalFormatting>
  <conditionalFormatting sqref="E30">
    <cfRule type="cellIs" dxfId="2" priority="1" stopIfTrue="1" operator="equal">
      <formula>"k"</formula>
    </cfRule>
    <cfRule type="cellIs" dxfId="1" priority="2" stopIfTrue="1" operator="equal">
      <formula>"p"</formula>
    </cfRule>
    <cfRule type="cellIs" dxfId="0" priority="3" stopIfTrue="1" operator="equal">
      <formula>"h"</formula>
    </cfRule>
  </conditionalFormatting>
  <pageMargins left="0.35433070866141736" right="0.15748031496062992" top="0.59055118110236227" bottom="0.59055118110236227" header="0.51181102362204722" footer="0.51181102362204722"/>
  <pageSetup paperSize="9" scale="8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9" r:id="rId4" name="Check Box 3">
              <controlPr defaultSize="0" autoFill="0" autoLine="0" autoPict="0">
                <anchor moveWithCells="1">
                  <from>
                    <xdr:col>7</xdr:col>
                    <xdr:colOff>685800</xdr:colOff>
                    <xdr:row>4</xdr:row>
                    <xdr:rowOff>314325</xdr:rowOff>
                  </from>
                  <to>
                    <xdr:col>7</xdr:col>
                    <xdr:colOff>1228725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5" name="Check Box 15">
              <controlPr defaultSize="0" autoFill="0" autoLine="0" autoPict="0">
                <anchor moveWithCells="1">
                  <from>
                    <xdr:col>9</xdr:col>
                    <xdr:colOff>990600</xdr:colOff>
                    <xdr:row>4</xdr:row>
                    <xdr:rowOff>304800</xdr:rowOff>
                  </from>
                  <to>
                    <xdr:col>10</xdr:col>
                    <xdr:colOff>171450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6" name="Check Box 16">
              <controlPr defaultSize="0" autoFill="0" autoLine="0" autoPict="0">
                <anchor moveWithCells="1">
                  <from>
                    <xdr:col>10</xdr:col>
                    <xdr:colOff>828675</xdr:colOff>
                    <xdr:row>4</xdr:row>
                    <xdr:rowOff>314325</xdr:rowOff>
                  </from>
                  <to>
                    <xdr:col>10</xdr:col>
                    <xdr:colOff>1400175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7" name="Check Box 20">
              <controlPr defaultSize="0" autoFill="0" autoLine="0" autoPict="0">
                <anchor moveWithCells="1">
                  <from>
                    <xdr:col>11</xdr:col>
                    <xdr:colOff>619125</xdr:colOff>
                    <xdr:row>5</xdr:row>
                    <xdr:rowOff>0</xdr:rowOff>
                  </from>
                  <to>
                    <xdr:col>12</xdr:col>
                    <xdr:colOff>142875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indexed="11"/>
  </sheetPr>
  <dimension ref="B1:G24"/>
  <sheetViews>
    <sheetView workbookViewId="0">
      <selection activeCell="C29" sqref="C29"/>
    </sheetView>
  </sheetViews>
  <sheetFormatPr baseColWidth="10" defaultRowHeight="12.75" x14ac:dyDescent="0.2"/>
  <cols>
    <col min="2" max="2" width="5.7109375" bestFit="1" customWidth="1"/>
    <col min="3" max="3" width="14.140625" customWidth="1"/>
    <col min="4" max="4" width="7.5703125" customWidth="1"/>
    <col min="5" max="5" width="8.28515625" customWidth="1"/>
    <col min="6" max="6" width="8.7109375" customWidth="1"/>
    <col min="7" max="7" width="11.28515625" customWidth="1"/>
  </cols>
  <sheetData>
    <row r="1" spans="2:7" ht="13.5" thickBot="1" x14ac:dyDescent="0.25"/>
    <row r="2" spans="2:7" ht="19.5" thickTop="1" thickBot="1" x14ac:dyDescent="0.3">
      <c r="C2" s="1" t="s">
        <v>0</v>
      </c>
      <c r="D2" s="93" t="s">
        <v>24</v>
      </c>
      <c r="E2" s="94"/>
      <c r="F2" s="94"/>
      <c r="G2" s="95"/>
    </row>
    <row r="3" spans="2:7" ht="19.5" thickTop="1" thickBot="1" x14ac:dyDescent="0.3">
      <c r="D3" s="26" t="s">
        <v>13</v>
      </c>
      <c r="E3" s="26" t="s">
        <v>12</v>
      </c>
      <c r="F3" s="26" t="s">
        <v>20</v>
      </c>
      <c r="G3" s="26" t="s">
        <v>25</v>
      </c>
    </row>
    <row r="4" spans="2:7" ht="16.5" thickTop="1" x14ac:dyDescent="0.25">
      <c r="B4" s="17" t="s">
        <v>8</v>
      </c>
      <c r="C4" s="16">
        <v>5200</v>
      </c>
      <c r="D4" s="24">
        <v>0</v>
      </c>
    </row>
    <row r="5" spans="2:7" ht="15.75" x14ac:dyDescent="0.25">
      <c r="B5" s="17" t="s">
        <v>8</v>
      </c>
      <c r="C5" s="16">
        <v>24550</v>
      </c>
      <c r="D5" s="24">
        <v>51</v>
      </c>
    </row>
    <row r="6" spans="2:7" ht="16.5" thickBot="1" x14ac:dyDescent="0.3">
      <c r="B6" s="17" t="s">
        <v>22</v>
      </c>
      <c r="C6" s="18" t="s">
        <v>21</v>
      </c>
      <c r="D6" s="25">
        <v>61</v>
      </c>
    </row>
    <row r="7" spans="2:7" ht="14.25" thickTop="1" thickBot="1" x14ac:dyDescent="0.25"/>
    <row r="8" spans="2:7" ht="16.5" thickTop="1" x14ac:dyDescent="0.25">
      <c r="B8" s="17" t="s">
        <v>8</v>
      </c>
      <c r="C8" s="16">
        <v>36850</v>
      </c>
      <c r="E8" s="27">
        <v>204</v>
      </c>
      <c r="F8" s="27">
        <v>204</v>
      </c>
      <c r="G8" s="16"/>
    </row>
    <row r="9" spans="2:7" ht="16.5" thickBot="1" x14ac:dyDescent="0.3">
      <c r="B9" s="17" t="s">
        <v>22</v>
      </c>
      <c r="C9" s="18" t="s">
        <v>23</v>
      </c>
      <c r="E9" s="25">
        <v>306</v>
      </c>
      <c r="F9" s="25">
        <v>306</v>
      </c>
      <c r="G9" s="16"/>
    </row>
    <row r="10" spans="2:7" ht="17.25" thickTop="1" thickBot="1" x14ac:dyDescent="0.3">
      <c r="E10" s="16"/>
      <c r="F10" s="16"/>
      <c r="G10" s="16"/>
    </row>
    <row r="11" spans="2:7" ht="17.25" thickTop="1" thickBot="1" x14ac:dyDescent="0.3">
      <c r="E11" s="16"/>
      <c r="F11" s="16"/>
      <c r="G11" s="28">
        <v>10000</v>
      </c>
    </row>
    <row r="12" spans="2:7" ht="13.5" thickTop="1" x14ac:dyDescent="0.2"/>
    <row r="13" spans="2:7" ht="13.5" thickBot="1" x14ac:dyDescent="0.25"/>
    <row r="14" spans="2:7" ht="19.5" thickTop="1" thickBot="1" x14ac:dyDescent="0.3">
      <c r="C14" s="1" t="s">
        <v>0</v>
      </c>
      <c r="D14" s="93" t="s">
        <v>24</v>
      </c>
      <c r="E14" s="94"/>
      <c r="F14" s="94"/>
      <c r="G14" s="95"/>
    </row>
    <row r="15" spans="2:7" ht="19.5" thickTop="1" thickBot="1" x14ac:dyDescent="0.3">
      <c r="D15" s="26" t="s">
        <v>13</v>
      </c>
      <c r="E15" s="26" t="s">
        <v>12</v>
      </c>
      <c r="F15" s="26" t="s">
        <v>20</v>
      </c>
      <c r="G15" s="26" t="s">
        <v>25</v>
      </c>
    </row>
    <row r="16" spans="2:7" ht="16.5" thickTop="1" x14ac:dyDescent="0.25">
      <c r="B16" s="17" t="s">
        <v>8</v>
      </c>
      <c r="C16" s="16">
        <v>5200</v>
      </c>
      <c r="D16" s="24">
        <v>0</v>
      </c>
    </row>
    <row r="17" spans="2:7" ht="15.75" x14ac:dyDescent="0.25">
      <c r="B17" s="17" t="s">
        <v>8</v>
      </c>
      <c r="C17" s="16">
        <v>25000</v>
      </c>
      <c r="D17" s="24">
        <v>50</v>
      </c>
    </row>
    <row r="18" spans="2:7" ht="16.5" thickBot="1" x14ac:dyDescent="0.3">
      <c r="B18" s="17" t="s">
        <v>22</v>
      </c>
      <c r="C18" s="18" t="s">
        <v>39</v>
      </c>
      <c r="D18" s="25">
        <v>60</v>
      </c>
    </row>
    <row r="19" spans="2:7" ht="14.25" thickTop="1" thickBot="1" x14ac:dyDescent="0.25"/>
    <row r="20" spans="2:7" ht="16.5" thickTop="1" x14ac:dyDescent="0.25">
      <c r="B20" s="17" t="s">
        <v>8</v>
      </c>
      <c r="C20" s="16">
        <v>40000</v>
      </c>
      <c r="E20" s="27">
        <v>200</v>
      </c>
      <c r="F20" s="27">
        <v>200</v>
      </c>
      <c r="G20" s="16"/>
    </row>
    <row r="21" spans="2:7" ht="16.5" thickBot="1" x14ac:dyDescent="0.3">
      <c r="B21" s="17" t="s">
        <v>22</v>
      </c>
      <c r="C21" s="18" t="s">
        <v>40</v>
      </c>
      <c r="E21" s="25">
        <v>300</v>
      </c>
      <c r="F21" s="25">
        <v>300</v>
      </c>
      <c r="G21" s="16"/>
    </row>
    <row r="22" spans="2:7" ht="17.25" thickTop="1" thickBot="1" x14ac:dyDescent="0.3">
      <c r="E22" s="16"/>
      <c r="F22" s="16"/>
      <c r="G22" s="16"/>
    </row>
    <row r="23" spans="2:7" ht="17.25" thickTop="1" thickBot="1" x14ac:dyDescent="0.3">
      <c r="E23" s="16"/>
      <c r="F23" s="16"/>
      <c r="G23" s="28">
        <v>10000</v>
      </c>
    </row>
    <row r="24" spans="2:7" ht="13.5" thickTop="1" x14ac:dyDescent="0.2"/>
  </sheetData>
  <mergeCells count="2">
    <mergeCell ref="D2:G2"/>
    <mergeCell ref="D14:G14"/>
  </mergeCells>
  <phoneticPr fontId="1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21</vt:i4>
      </vt:variant>
    </vt:vector>
  </HeadingPairs>
  <TitlesOfParts>
    <vt:vector size="23" baseType="lpstr">
      <vt:lpstr>Berechnung</vt:lpstr>
      <vt:lpstr>2002-2013</vt:lpstr>
      <vt:lpstr>_BMG24550</vt:lpstr>
      <vt:lpstr>_BMG36850</vt:lpstr>
      <vt:lpstr>BMG_25000</vt:lpstr>
      <vt:lpstr>BMG_40000</vt:lpstr>
      <vt:lpstr>BMG_gr_25000</vt:lpstr>
      <vt:lpstr>BMG_gr_40.000</vt:lpstr>
      <vt:lpstr>BMG_gr24550</vt:lpstr>
      <vt:lpstr>BMG_gr36850</vt:lpstr>
      <vt:lpstr>FreistellBetrag</vt:lpstr>
      <vt:lpstr>GB_0</vt:lpstr>
      <vt:lpstr>GB_200</vt:lpstr>
      <vt:lpstr>GB_204</vt:lpstr>
      <vt:lpstr>GB_300</vt:lpstr>
      <vt:lpstr>GB_306</vt:lpstr>
      <vt:lpstr>GB_50</vt:lpstr>
      <vt:lpstr>GB_51</vt:lpstr>
      <vt:lpstr>GB_60</vt:lpstr>
      <vt:lpstr>GB_61</vt:lpstr>
      <vt:lpstr>GB_Jumbo</vt:lpstr>
      <vt:lpstr>GB0</vt:lpstr>
      <vt:lpstr>Berechnung!Kontrollkästchen1</vt:lpstr>
    </vt:vector>
  </TitlesOfParts>
  <Company>IHK Berlin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Wacker</dc:creator>
  <cp:lastModifiedBy>Burhan Cebeci</cp:lastModifiedBy>
  <cp:lastPrinted>2011-10-27T08:56:03Z</cp:lastPrinted>
  <dcterms:created xsi:type="dcterms:W3CDTF">2001-08-06T07:15:43Z</dcterms:created>
  <dcterms:modified xsi:type="dcterms:W3CDTF">2023-01-03T11:03:24Z</dcterms:modified>
</cp:coreProperties>
</file>