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kratt\Downloads\"/>
    </mc:Choice>
  </mc:AlternateContent>
  <xr:revisionPtr revIDLastSave="0" documentId="13_ncr:1_{3797D27B-C178-47F7-A12F-B893AA9FCD5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eckblatt" sheetId="9" r:id="rId1"/>
    <sheet name="Kapital-Bedarfsplanung" sheetId="2" r:id="rId2"/>
    <sheet name="Mindestumsatz" sheetId="14" r:id="rId3"/>
    <sheet name="Rentabilitätsvorschau " sheetId="10" r:id="rId4"/>
    <sheet name="Liquiditätsplanung" sheetId="7" r:id="rId5"/>
    <sheet name="Privatausgaben Unternehmerlohn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0" l="1"/>
  <c r="B13" i="14"/>
  <c r="B36" i="14" s="1"/>
  <c r="H6" i="10"/>
  <c r="H7" i="10" s="1"/>
  <c r="I12" i="10" s="1"/>
  <c r="G12" i="10"/>
  <c r="D31" i="14"/>
  <c r="D37" i="14" s="1"/>
  <c r="E37" i="14" s="1"/>
  <c r="D16" i="11"/>
  <c r="E16" i="11" s="1"/>
  <c r="E15" i="11"/>
  <c r="E14" i="11"/>
  <c r="E13" i="11"/>
  <c r="E12" i="11"/>
  <c r="E11" i="11"/>
  <c r="E10" i="11"/>
  <c r="E9" i="11"/>
  <c r="E8" i="11"/>
  <c r="D13" i="14"/>
  <c r="D36" i="14"/>
  <c r="D43" i="14"/>
  <c r="E39" i="14"/>
  <c r="E38" i="14"/>
  <c r="E4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5" i="14"/>
  <c r="E6" i="14"/>
  <c r="E7" i="14"/>
  <c r="E8" i="14"/>
  <c r="E9" i="14"/>
  <c r="E10" i="14"/>
  <c r="E11" i="14"/>
  <c r="E12" i="14"/>
  <c r="D11" i="2"/>
  <c r="D18" i="2"/>
  <c r="D25" i="2"/>
  <c r="D34" i="2"/>
  <c r="M10" i="7"/>
  <c r="N9" i="7"/>
  <c r="L10" i="7"/>
  <c r="K10" i="7"/>
  <c r="J10" i="7"/>
  <c r="I10" i="7"/>
  <c r="H10" i="7"/>
  <c r="G10" i="7"/>
  <c r="F10" i="7"/>
  <c r="E10" i="7"/>
  <c r="D10" i="7"/>
  <c r="C10" i="7"/>
  <c r="B10" i="7"/>
  <c r="M19" i="7"/>
  <c r="L19" i="7"/>
  <c r="K19" i="7"/>
  <c r="J19" i="7"/>
  <c r="I19" i="7"/>
  <c r="H19" i="7"/>
  <c r="G19" i="7"/>
  <c r="F19" i="7"/>
  <c r="E19" i="7"/>
  <c r="D19" i="7"/>
  <c r="C19" i="7"/>
  <c r="B19" i="7"/>
  <c r="B24" i="7" s="1"/>
  <c r="B26" i="7" s="1"/>
  <c r="B27" i="7" s="1"/>
  <c r="M15" i="7"/>
  <c r="M24" i="7" s="1"/>
  <c r="M26" i="7" s="1"/>
  <c r="L15" i="7"/>
  <c r="K15" i="7"/>
  <c r="K24" i="7" s="1"/>
  <c r="J15" i="7"/>
  <c r="J24" i="7" s="1"/>
  <c r="J26" i="7" s="1"/>
  <c r="I15" i="7"/>
  <c r="I24" i="7" s="1"/>
  <c r="H15" i="7"/>
  <c r="G15" i="7"/>
  <c r="G24" i="7" s="1"/>
  <c r="F15" i="7"/>
  <c r="E15" i="7"/>
  <c r="E24" i="7" s="1"/>
  <c r="D15" i="7"/>
  <c r="C15" i="7"/>
  <c r="B12" i="10"/>
  <c r="C12" i="10"/>
  <c r="C6" i="10"/>
  <c r="C7" i="10" s="1"/>
  <c r="C9" i="10" s="1"/>
  <c r="C11" i="10" s="1"/>
  <c r="H12" i="10"/>
  <c r="B31" i="14"/>
  <c r="B37" i="14" s="1"/>
  <c r="B38" i="14"/>
  <c r="B39" i="14"/>
  <c r="B43" i="14"/>
  <c r="C5" i="14"/>
  <c r="C6" i="14"/>
  <c r="C7" i="14"/>
  <c r="C8" i="14"/>
  <c r="C9" i="14"/>
  <c r="C10" i="14"/>
  <c r="C11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41" i="14"/>
  <c r="E6" i="10"/>
  <c r="E7" i="10" s="1"/>
  <c r="B16" i="11"/>
  <c r="C8" i="11"/>
  <c r="C9" i="11"/>
  <c r="C10" i="11"/>
  <c r="C11" i="11"/>
  <c r="C12" i="11"/>
  <c r="C13" i="11"/>
  <c r="C14" i="11"/>
  <c r="C11" i="2"/>
  <c r="C18" i="2"/>
  <c r="C25" i="2"/>
  <c r="C34" i="2"/>
  <c r="N13" i="7"/>
  <c r="N14" i="7"/>
  <c r="N17" i="7"/>
  <c r="N18" i="7"/>
  <c r="N20" i="7"/>
  <c r="N21" i="7"/>
  <c r="N22" i="7"/>
  <c r="N23" i="7"/>
  <c r="N8" i="7"/>
  <c r="N7" i="7"/>
  <c r="N6" i="7"/>
  <c r="B25" i="2"/>
  <c r="B18" i="2"/>
  <c r="B11" i="2"/>
  <c r="B34" i="2"/>
  <c r="N16" i="7"/>
  <c r="E31" i="14"/>
  <c r="C16" i="11" l="1"/>
  <c r="D40" i="14"/>
  <c r="D42" i="14" s="1"/>
  <c r="D44" i="14" s="1"/>
  <c r="D24" i="7"/>
  <c r="L24" i="7"/>
  <c r="L26" i="7" s="1"/>
  <c r="C13" i="14"/>
  <c r="C36" i="14" s="1"/>
  <c r="B40" i="14"/>
  <c r="B42" i="14" s="1"/>
  <c r="B44" i="14" s="1"/>
  <c r="C31" i="14"/>
  <c r="C37" i="14" s="1"/>
  <c r="D27" i="2"/>
  <c r="D36" i="2" s="1"/>
  <c r="E13" i="14"/>
  <c r="C27" i="2"/>
  <c r="C36" i="2" s="1"/>
  <c r="H9" i="10"/>
  <c r="H11" i="10" s="1"/>
  <c r="H27" i="10" s="1"/>
  <c r="H29" i="10" s="1"/>
  <c r="H31" i="10" s="1"/>
  <c r="B27" i="2"/>
  <c r="B36" i="2" s="1"/>
  <c r="C27" i="10"/>
  <c r="C29" i="10" s="1"/>
  <c r="C31" i="10" s="1"/>
  <c r="D45" i="14"/>
  <c r="D46" i="14" s="1"/>
  <c r="B45" i="14"/>
  <c r="B46" i="14" s="1"/>
  <c r="N19" i="7"/>
  <c r="I8" i="10"/>
  <c r="I30" i="10"/>
  <c r="E36" i="14"/>
  <c r="E40" i="14" s="1"/>
  <c r="E42" i="14" s="1"/>
  <c r="E44" i="14" s="1"/>
  <c r="I10" i="10"/>
  <c r="I28" i="10"/>
  <c r="N15" i="7"/>
  <c r="F12" i="10"/>
  <c r="E9" i="10"/>
  <c r="E11" i="10" s="1"/>
  <c r="E27" i="10" s="1"/>
  <c r="E29" i="10" s="1"/>
  <c r="E31" i="10" s="1"/>
  <c r="E26" i="7"/>
  <c r="H24" i="7"/>
  <c r="H26" i="7" s="1"/>
  <c r="D26" i="7"/>
  <c r="I26" i="7"/>
  <c r="F24" i="7"/>
  <c r="F26" i="7" s="1"/>
  <c r="C24" i="7"/>
  <c r="C26" i="7" s="1"/>
  <c r="C27" i="7" s="1"/>
  <c r="G26" i="7"/>
  <c r="K26" i="7"/>
  <c r="N10" i="7"/>
  <c r="F10" i="10"/>
  <c r="F8" i="10"/>
  <c r="F30" i="10"/>
  <c r="F28" i="10"/>
  <c r="C40" i="14" l="1"/>
  <c r="C42" i="14" s="1"/>
  <c r="C44" i="14" s="1"/>
  <c r="C45" i="14" s="1"/>
  <c r="N24" i="7"/>
  <c r="C46" i="14"/>
  <c r="E45" i="14"/>
  <c r="E46" i="14" s="1"/>
  <c r="N26" i="7"/>
  <c r="D27" i="7"/>
  <c r="E27" i="7" s="1"/>
  <c r="F27" i="7" s="1"/>
  <c r="G27" i="7" s="1"/>
  <c r="H27" i="7" s="1"/>
  <c r="I27" i="7" s="1"/>
  <c r="J27" i="7" s="1"/>
  <c r="K27" i="7" s="1"/>
  <c r="L27" i="7" s="1"/>
  <c r="M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koenig</author>
  </authors>
  <commentList>
    <comment ref="A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Geben Sie hier auch die Investitionen an, die Sie bereits getätigt haben, definieren Sei sie als Sachwerte und bewerten Sie sie mit dem Zeitwert.</t>
        </r>
      </text>
    </comment>
    <comment ref="C16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koenig:</t>
        </r>
        <r>
          <rPr>
            <sz val="9"/>
            <color indexed="81"/>
            <rFont val="Tahoma"/>
            <charset val="1"/>
          </rPr>
          <t xml:space="preserve">
bitte den höchsten negativen Wert aus der Tabelle Liquiditätsplanung Zeile 29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Reinhart König</author>
    <author>koenig</author>
    <author>Koenig</author>
    <author>Vatovac</author>
  </authors>
  <commentList>
    <comment ref="E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Restjahr = Monate vom Zeitpunkt der Gründung bis zum Ende des Kalenderjahres</t>
        </r>
      </text>
    </comment>
    <comment ref="E6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Mehrwertsteuer nur, wenn nicht Kleinunternehmer-Regelung in Anspruch genommen wird.
Kleinunternehmer = Umsatz in den ersten 12 Monaten &lt; € 17.500, in den folgenden Jahren &lt; € 50.000.</t>
        </r>
      </text>
    </comment>
    <comment ref="H6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koenig:</t>
        </r>
        <r>
          <rPr>
            <sz val="8"/>
            <color indexed="81"/>
            <rFont val="Tahoma"/>
            <family val="2"/>
          </rPr>
          <t xml:space="preserve">
Mehrwertsteuer nur, wenn nicht Kleinunternehmer-Regelung in Anspruch genommen wird.</t>
        </r>
      </text>
    </comment>
    <comment ref="E7" authorId="2" shapeId="0" xr:uid="{00000000-0006-0000-0300-000004000000}">
      <text>
        <r>
          <rPr>
            <b/>
            <sz val="10"/>
            <color indexed="81"/>
            <rFont val="Tahoma"/>
            <family val="2"/>
          </rPr>
          <t>Vatovac:</t>
        </r>
        <r>
          <rPr>
            <sz val="10"/>
            <color indexed="81"/>
            <rFont val="Tahoma"/>
            <family val="2"/>
          </rPr>
          <t xml:space="preserve">
hier Jahres-Werte eingeben
Zirkelbezüge sind hinterlegt</t>
        </r>
      </text>
    </comment>
    <comment ref="H7" authorId="2" shapeId="0" xr:uid="{00000000-0006-0000-0300-000005000000}">
      <text>
        <r>
          <rPr>
            <b/>
            <sz val="10"/>
            <color indexed="81"/>
            <rFont val="Tahoma"/>
            <family val="2"/>
          </rPr>
          <t>Koenig:</t>
        </r>
        <r>
          <rPr>
            <sz val="10"/>
            <color indexed="81"/>
            <rFont val="Tahoma"/>
            <family val="2"/>
          </rPr>
          <t xml:space="preserve">
hier Jahres-Werte eingeben
Zirkelbezüge sind hinterlegt
</t>
        </r>
      </text>
    </comment>
    <comment ref="A10" authorId="3" shapeId="0" xr:uid="{00000000-0006-0000-0300-000006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Bei Einzelunternehmen bitte nur Personalkosten von Angestellten berücksichtigen, nicht Ihre eigenen Entnahmen.</t>
        </r>
      </text>
    </comment>
    <comment ref="A12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nur betriebliche Kosten berücksichtigen!
Private Kosten (Sozialabsicherung, Lebensunterhalt etc.) sind aus dem Betriebsergebnis zu finanzieren.</t>
        </r>
      </text>
    </comment>
    <comment ref="E12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mtl. Werte mit der Anzahl an Monaten des Restjahres multiplizieren
Zirkelbezug hier = 6 Monate, bei Bedarf korrigieren
</t>
        </r>
      </text>
    </comment>
    <comment ref="H12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12 Monate
</t>
        </r>
      </text>
    </comment>
    <comment ref="A30" authorId="1" shapeId="0" xr:uid="{00000000-0006-0000-0300-00000A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Abschreibungen sind die Summe der Kosten für die (Ab-) Nutzung der Produktions- und Anlagegüter </t>
        </r>
      </text>
    </comment>
    <comment ref="A34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Reinhart König:</t>
        </r>
        <r>
          <rPr>
            <sz val="8"/>
            <color indexed="81"/>
            <rFont val="Tahoma"/>
            <family val="2"/>
          </rPr>
          <t xml:space="preserve">
diese Zeile vor Ausdruck löschen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Reinhart König</author>
    <author>IHK Hochrhein - Bodensee</author>
    <author>koenig</author>
  </authors>
  <commentList>
    <comment ref="A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Nettobeträge; Feld kann umbenannt werden</t>
        </r>
      </text>
    </comment>
    <comment ref="B6" authorId="1" shapeId="0" xr:uid="{00000000-0006-0000-0400-000002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Zahlen überschreiben
bzw. 0 eingeben</t>
        </r>
      </text>
    </comment>
    <comment ref="B1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Personalkosten aus der Umsatz- und Rentavorschau
</t>
        </r>
      </text>
    </comment>
    <comment ref="A16" authorId="2" shapeId="0" xr:uid="{00000000-0006-0000-0400-000004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Summe der Betriebsausgaben laut Umsatz- und Rentavorschau</t>
        </r>
      </text>
    </comment>
    <comment ref="B16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Position aus der Umsatz- und Rentavoschau, mtl. Kosten.
</t>
        </r>
      </text>
    </comment>
    <comment ref="A31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koenig:</t>
        </r>
        <r>
          <rPr>
            <sz val="8"/>
            <color indexed="81"/>
            <rFont val="Tahoma"/>
            <family val="2"/>
          </rPr>
          <t xml:space="preserve">
diese Zeile vor Ausdruck löschen</t>
        </r>
      </text>
    </comment>
  </commentList>
</comments>
</file>

<file path=xl/sharedStrings.xml><?xml version="1.0" encoding="utf-8"?>
<sst xmlns="http://schemas.openxmlformats.org/spreadsheetml/2006/main" count="253" uniqueCount="157">
  <si>
    <t xml:space="preserve">für </t>
  </si>
  <si>
    <t>Materialeinsatz</t>
  </si>
  <si>
    <t>Rohgewinn I</t>
  </si>
  <si>
    <t>Personalkosten inkl. Sozialabgaben</t>
  </si>
  <si>
    <t>Rohgewinn II</t>
  </si>
  <si>
    <t>Laden-/Raummiete</t>
  </si>
  <si>
    <t>Raumnebenkosten</t>
  </si>
  <si>
    <t>Kfz.-Kosten (betrieblich)</t>
  </si>
  <si>
    <t>Zeitschriften/Fachliteratur</t>
  </si>
  <si>
    <t>Leasingkosten</t>
  </si>
  <si>
    <t>Beiträge/Gebühren</t>
  </si>
  <si>
    <t>Kontoführung etc.</t>
  </si>
  <si>
    <t>Sonstiges</t>
  </si>
  <si>
    <t>erweiterter cash flow</t>
  </si>
  <si>
    <t>cash flow</t>
  </si>
  <si>
    <t>Abschreibung</t>
  </si>
  <si>
    <t>Betriebsergebnis</t>
  </si>
  <si>
    <t xml:space="preserve"> eigene Werte </t>
  </si>
  <si>
    <t>Investitionen für die Leistungsbereitschaft (1)</t>
  </si>
  <si>
    <t>Gebäude</t>
  </si>
  <si>
    <t>Geschäftsausstattung</t>
  </si>
  <si>
    <t>Gesamt aus (1)</t>
  </si>
  <si>
    <t>Kapitalbedarf für die Leistungserstellung (2)</t>
  </si>
  <si>
    <t>Roh-, Hilfs- und Betriebsstoffe</t>
  </si>
  <si>
    <t>Warenlager</t>
  </si>
  <si>
    <t>Gesamt aus (2)</t>
  </si>
  <si>
    <t>Kosten der Gründung (3)</t>
  </si>
  <si>
    <t>Beratung</t>
  </si>
  <si>
    <t>Kautionen</t>
  </si>
  <si>
    <t>Gesamt aus (3)</t>
  </si>
  <si>
    <t>Gesamter Kapitalbedarf aus (1-3)</t>
  </si>
  <si>
    <t>Barvermögen</t>
  </si>
  <si>
    <t>Bankguthaben / Wertpapiere</t>
  </si>
  <si>
    <t>Gesamt Eigenkapital</t>
  </si>
  <si>
    <t>Fuhrpark, PKW, LKW</t>
  </si>
  <si>
    <t>Fremdkapitalbedarf (gesamter K-Bedarf - EK)</t>
  </si>
  <si>
    <t>Vorhandenes Eigenkapital (EK)</t>
  </si>
  <si>
    <t xml:space="preserve"> Hausbankdarlehen in Höhe von:</t>
  </si>
  <si>
    <t xml:space="preserve"> Kontokorrentkredit der Hausbank in Höhe von:</t>
  </si>
  <si>
    <t>mtl. Werte</t>
  </si>
  <si>
    <t>jährl. Werte</t>
  </si>
  <si>
    <t>Zinsen für Fremdkapital</t>
  </si>
  <si>
    <t xml:space="preserve"> sonstige Mittel (...........................) in Höhe von:</t>
  </si>
  <si>
    <t>Ort, Datum</t>
  </si>
  <si>
    <t>Unterschrift:</t>
  </si>
  <si>
    <t>Name:</t>
  </si>
  <si>
    <t>Beispielsrechnung</t>
  </si>
  <si>
    <t>Kapitalbedarfs-/Finanzierungsplan</t>
  </si>
  <si>
    <t>Einzahlungen</t>
  </si>
  <si>
    <t>Jan.</t>
  </si>
  <si>
    <t xml:space="preserve">Febr. </t>
  </si>
  <si>
    <t xml:space="preserve">März 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</si>
  <si>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</si>
  <si>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</si>
  <si>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</si>
  <si>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</si>
  <si>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</si>
  <si>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</si>
  <si>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</si>
  <si>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</si>
  <si>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</si>
  <si>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</si>
  <si>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Summe Einzahlungen</t>
  </si>
  <si>
    <t>Auszahlungen</t>
  </si>
  <si>
    <t>Investitionen</t>
  </si>
  <si>
    <t>Personalkosten</t>
  </si>
  <si>
    <t>Material/Waren</t>
  </si>
  <si>
    <t>Betriebsausgaben</t>
  </si>
  <si>
    <t>Zinsen</t>
  </si>
  <si>
    <t>Tilgung</t>
  </si>
  <si>
    <t>Privatentnahmen</t>
  </si>
  <si>
    <t>Summe Auszahlungen</t>
  </si>
  <si>
    <t>Überschuss/Fehlbetrag</t>
  </si>
  <si>
    <t>Liquidität kummuliert</t>
  </si>
  <si>
    <t>Zahlen für das</t>
  </si>
  <si>
    <t xml:space="preserve"> Förderdarlehen, zu beantragen über die Hausbank:</t>
  </si>
  <si>
    <t>Rechts-/Steuerberatungskosten</t>
  </si>
  <si>
    <t>Altersvorsorge</t>
  </si>
  <si>
    <t>Lebensversicherung</t>
  </si>
  <si>
    <t>sonstige private Versicherungen</t>
  </si>
  <si>
    <t>private Miete und Nebenkosten</t>
  </si>
  <si>
    <t>Lebensunterhalt</t>
  </si>
  <si>
    <t>die mindestens erwirtschaftet werden müssen</t>
  </si>
  <si>
    <t>meine Zahlen</t>
  </si>
  <si>
    <t>evtl. Schenkungen</t>
  </si>
  <si>
    <t>Anlaufkosten</t>
  </si>
  <si>
    <t>nur als Beispielrechnung</t>
  </si>
  <si>
    <t>betriebl. Versicherungen</t>
  </si>
  <si>
    <t>Umsatz gesamt (brutto inkl. MwSt.)</t>
  </si>
  <si>
    <t>Umsatz gesamt (netto ohne MwSt.)</t>
  </si>
  <si>
    <t>Reparaturen und Instandhaltung</t>
  </si>
  <si>
    <t>Telefon, Fax, Internet</t>
  </si>
  <si>
    <t>Bürokosten/-material, Porto, etc.</t>
  </si>
  <si>
    <t>Sonstige Aufwendungen</t>
  </si>
  <si>
    <t>Vertrieb/Werbung/Marketing</t>
  </si>
  <si>
    <t>Umsatzerlöse Produkt A</t>
  </si>
  <si>
    <t>Umsatzerlöse Produkt B</t>
  </si>
  <si>
    <t>evtl. Gewerbesteuer</t>
  </si>
  <si>
    <t>Einfache Planung des mtl./jährlichen Mindestumsatzes</t>
  </si>
  <si>
    <t>1. private Kosten</t>
  </si>
  <si>
    <t>Beispiel</t>
  </si>
  <si>
    <t>mtl.</t>
  </si>
  <si>
    <t>jährlich</t>
  </si>
  <si>
    <t>Kranken- und Pflegeversicherung</t>
  </si>
  <si>
    <t>Einkommenssteuern</t>
  </si>
  <si>
    <t xml:space="preserve"> = Summe private Ausgaben</t>
  </si>
  <si>
    <t>2. betriebliche Kosten</t>
  </si>
  <si>
    <t xml:space="preserve"> = Summe betriebliche Ausgaben</t>
  </si>
  <si>
    <t>3. mind. notwendiger Umsatz</t>
  </si>
  <si>
    <t xml:space="preserve">zur Deckung der privaten </t>
  </si>
  <si>
    <t>und betrieblichen Ausgaben</t>
  </si>
  <si>
    <t xml:space="preserve">        Summe 1. private Ausgaben</t>
  </si>
  <si>
    <t>zzgl. Summe 2. betriebliche Ausgaben</t>
  </si>
  <si>
    <t>zzgl. evtl. Zinsen bei Fremdkapitaleinsatz</t>
  </si>
  <si>
    <t>zzgl. evtl. Abschreibungen</t>
  </si>
  <si>
    <t xml:space="preserve">zzgl. evtl. Materialeinsatz </t>
  </si>
  <si>
    <t>Umsatz netto</t>
  </si>
  <si>
    <t>zzgl. Mehrwertsteuer, aktueller %-Satz</t>
  </si>
  <si>
    <t>Umsatz brutto</t>
  </si>
  <si>
    <t>Mehrwertsteuer 19 %</t>
  </si>
  <si>
    <t>Maschinen und Geräte</t>
  </si>
  <si>
    <t>EDV-Anlage, PC mit Büroinfrastruktur</t>
  </si>
  <si>
    <t>Anmeldungen/Eintragungen/Konzession</t>
  </si>
  <si>
    <t>Sacheinlagen / Eigenleistungen</t>
  </si>
  <si>
    <t>kann/sollte finanziert werden durch:</t>
  </si>
  <si>
    <t xml:space="preserve">  (nur zur eigenen Verwendung)</t>
  </si>
  <si>
    <t>Liquiditätsplanung</t>
  </si>
  <si>
    <t>Summe aller privaten Ausgaben</t>
  </si>
  <si>
    <t>Private Ausgaben</t>
  </si>
  <si>
    <t>Umsatz- und Rentabilitätsvorschau</t>
  </si>
  <si>
    <t>Einkommenssteuern (sh. www.abgabenrechner.de/ekst)</t>
  </si>
  <si>
    <t>evtl. sonstiger Umsatz</t>
  </si>
  <si>
    <t xml:space="preserve">    </t>
  </si>
  <si>
    <t>Sonstige Kosten (SGK), davon</t>
  </si>
  <si>
    <t>Spalte B 
vor Ausdruck löschen</t>
  </si>
  <si>
    <t>Spalten B und C 
vor Ausdruck löschen</t>
  </si>
  <si>
    <t>Spalten B+C 
vor Ausdruck löschen</t>
  </si>
  <si>
    <t>abzgl. Einkommenssteuern + evtl. Tilgung, evtl. abzgl. Gewerbesteuer</t>
  </si>
  <si>
    <t>Zellkommentar</t>
  </si>
  <si>
    <t>in E 12 beachten</t>
  </si>
  <si>
    <t>Kapitalzufluss (EK/FK)</t>
  </si>
  <si>
    <t>Unternehmerlohn/Privatausgaben</t>
  </si>
  <si>
    <t>zzgl. evtl. Personalkosten (€ 450 + 30%)</t>
  </si>
  <si>
    <t>Restjahr 2018</t>
  </si>
  <si>
    <t>Spalten B+C vor Ausdruck löschen!!</t>
  </si>
  <si>
    <t>Jahr 2019</t>
  </si>
  <si>
    <t>Restjahr
 2018</t>
  </si>
  <si>
    <t>Für Banken sollte eine monatliche Liquiditätsplanung über drei Jahre erstellt werden. Für die Agentur für Arbeit sind zwei Jahre ausreichend.</t>
  </si>
  <si>
    <t xml:space="preserve"> - ggf. ergänzen</t>
  </si>
  <si>
    <t>Jahr:</t>
  </si>
  <si>
    <t>Finanzplanung</t>
  </si>
  <si>
    <t>Unternehmensname</t>
  </si>
  <si>
    <t>Vorname, Name</t>
  </si>
  <si>
    <t>Diese Kapitalbedarfsplanung können Sie als Ecxel-Datei auf www.ihk-sbh.de/businessplan</t>
  </si>
  <si>
    <t>Weitere Infos auf der Homepage der IHK www.ihk-sbh.de/businessplan</t>
  </si>
  <si>
    <t>Diese Exceldatei können Sie zur eigenen Bearbeitung auf unserer hompage www.ihk-sbh.de/businessplan herunterladen</t>
  </si>
  <si>
    <t>Diese Exceldatei können Sie zur eigenen Bearbeitung auf unserer homepage www.ihk-sbh.de/businessplan herunterladen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</si>
</sst>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DM&quot;_-;\-* #,##0\ &quot;DM&quot;_-;_-* &quot;-&quot;??\ &quot;DM&quot;_-;_-@_-"/>
    <numFmt numFmtId="165" formatCode="_-* #,##0\ &quot;€&quot;_-;\-* #,##0\ &quot;€&quot;_-;_-* &quot;-&quot;??\ &quot;€&quot;_-;_-@_-"/>
    <numFmt numFmtId="166" formatCode="#,##0\ &quot;€&quot;"/>
    <numFmt numFmtId="167" formatCode="0.000%"/>
  </numFmts>
  <fonts count="4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8"/>
      <color indexed="10"/>
      <name val="Arial"/>
      <family val="2"/>
    </font>
    <font>
      <b/>
      <i/>
      <sz val="10"/>
      <color indexed="8"/>
      <name val="Arial"/>
      <family val="2"/>
    </font>
    <font>
      <b/>
      <i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28"/>
      <name val="Arial"/>
      <family val="2"/>
    </font>
    <font>
      <b/>
      <sz val="11"/>
      <color theme="1"/>
      <name val="Calibri"/>
      <family val="2"/>
      <scheme val="minor"/>
    </font>
    <font>
      <sz val="28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rgb="FFE40D2E"/>
      <name val="Arial"/>
      <family val="2"/>
    </font>
    <font>
      <b/>
      <sz val="8"/>
      <color rgb="FFE40D2E"/>
      <name val="Arial"/>
      <family val="2"/>
    </font>
    <font>
      <b/>
      <i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9ED4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rgb="FFF0821A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rgb="FFF8C59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6" fillId="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0" borderId="0" xfId="0"/>
    <xf numFmtId="0" fontId="3" fillId="0" borderId="0" xfId="0" applyFont="1"/>
    <xf numFmtId="165" fontId="2" fillId="0" borderId="2" xfId="4" applyNumberFormat="1" applyFont="1" applyBorder="1"/>
    <xf numFmtId="165" fontId="3" fillId="0" borderId="2" xfId="4" applyNumberFormat="1" applyFont="1" applyBorder="1"/>
    <xf numFmtId="44" fontId="3" fillId="0" borderId="0" xfId="4" applyFont="1"/>
    <xf numFmtId="164" fontId="3" fillId="0" borderId="0" xfId="4" applyNumberFormat="1" applyFont="1"/>
    <xf numFmtId="0" fontId="4" fillId="0" borderId="0" xfId="0" applyFont="1"/>
    <xf numFmtId="0" fontId="5" fillId="0" borderId="0" xfId="0" applyFont="1"/>
    <xf numFmtId="44" fontId="3" fillId="0" borderId="1" xfId="4" applyFont="1" applyBorder="1"/>
    <xf numFmtId="164" fontId="6" fillId="0" borderId="1" xfId="4" applyNumberFormat="1" applyFont="1" applyBorder="1"/>
    <xf numFmtId="0" fontId="5" fillId="0" borderId="1" xfId="0" applyFont="1" applyBorder="1"/>
    <xf numFmtId="164" fontId="3" fillId="0" borderId="6" xfId="4" applyNumberFormat="1" applyFont="1" applyBorder="1"/>
    <xf numFmtId="165" fontId="2" fillId="0" borderId="7" xfId="4" applyNumberFormat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13" xfId="0" applyBorder="1"/>
    <xf numFmtId="0" fontId="0" fillId="0" borderId="0" xfId="0" applyBorder="1"/>
    <xf numFmtId="0" fontId="2" fillId="0" borderId="10" xfId="0" applyFont="1" applyBorder="1"/>
    <xf numFmtId="0" fontId="0" fillId="0" borderId="14" xfId="0" applyBorder="1"/>
    <xf numFmtId="165" fontId="0" fillId="0" borderId="1" xfId="2" applyNumberFormat="1" applyFont="1" applyBorder="1"/>
    <xf numFmtId="0" fontId="6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44" fontId="12" fillId="0" borderId="2" xfId="4" applyFont="1" applyFill="1" applyBorder="1"/>
    <xf numFmtId="0" fontId="19" fillId="0" borderId="0" xfId="0" applyFont="1"/>
    <xf numFmtId="165" fontId="19" fillId="0" borderId="0" xfId="4" applyNumberFormat="1" applyFont="1"/>
    <xf numFmtId="9" fontId="2" fillId="0" borderId="7" xfId="3" applyFont="1" applyBorder="1"/>
    <xf numFmtId="165" fontId="3" fillId="0" borderId="0" xfId="4" applyNumberFormat="1" applyFont="1" applyBorder="1"/>
    <xf numFmtId="9" fontId="3" fillId="0" borderId="0" xfId="3" applyFont="1" applyBorder="1"/>
    <xf numFmtId="9" fontId="2" fillId="0" borderId="21" xfId="3" applyFont="1" applyBorder="1"/>
    <xf numFmtId="165" fontId="2" fillId="0" borderId="22" xfId="4" applyNumberFormat="1" applyFont="1" applyBorder="1"/>
    <xf numFmtId="166" fontId="20" fillId="0" borderId="15" xfId="0" applyNumberFormat="1" applyFont="1" applyBorder="1"/>
    <xf numFmtId="166" fontId="2" fillId="0" borderId="15" xfId="0" applyNumberFormat="1" applyFont="1" applyBorder="1"/>
    <xf numFmtId="0" fontId="0" fillId="0" borderId="24" xfId="0" applyBorder="1"/>
    <xf numFmtId="164" fontId="3" fillId="0" borderId="3" xfId="4" applyNumberFormat="1" applyFont="1" applyBorder="1"/>
    <xf numFmtId="165" fontId="8" fillId="0" borderId="0" xfId="4" applyNumberFormat="1" applyFont="1" applyBorder="1"/>
    <xf numFmtId="9" fontId="8" fillId="0" borderId="0" xfId="3" applyFont="1" applyBorder="1"/>
    <xf numFmtId="0" fontId="9" fillId="0" borderId="0" xfId="0" applyFont="1" applyBorder="1"/>
    <xf numFmtId="165" fontId="9" fillId="0" borderId="0" xfId="4" applyNumberFormat="1" applyFont="1" applyBorder="1"/>
    <xf numFmtId="9" fontId="9" fillId="0" borderId="0" xfId="3" applyFont="1" applyBorder="1"/>
    <xf numFmtId="0" fontId="8" fillId="0" borderId="0" xfId="0" applyFont="1" applyBorder="1"/>
    <xf numFmtId="165" fontId="2" fillId="0" borderId="1" xfId="4" applyNumberFormat="1" applyFont="1" applyBorder="1"/>
    <xf numFmtId="165" fontId="3" fillId="0" borderId="1" xfId="4" applyNumberFormat="1" applyFont="1" applyBorder="1"/>
    <xf numFmtId="9" fontId="2" fillId="0" borderId="15" xfId="3" applyFont="1" applyBorder="1"/>
    <xf numFmtId="9" fontId="3" fillId="0" borderId="15" xfId="3" applyFont="1" applyBorder="1"/>
    <xf numFmtId="165" fontId="2" fillId="0" borderId="26" xfId="4" applyNumberFormat="1" applyFont="1" applyBorder="1"/>
    <xf numFmtId="9" fontId="2" fillId="0" borderId="24" xfId="3" applyFont="1" applyBorder="1"/>
    <xf numFmtId="165" fontId="2" fillId="0" borderId="20" xfId="4" applyNumberFormat="1" applyFont="1" applyBorder="1"/>
    <xf numFmtId="14" fontId="3" fillId="0" borderId="0" xfId="0" applyNumberFormat="1" applyFont="1" applyBorder="1" applyAlignment="1">
      <alignment horizontal="left"/>
    </xf>
    <xf numFmtId="9" fontId="19" fillId="0" borderId="0" xfId="3" applyFont="1" applyBorder="1" applyAlignment="1">
      <alignment horizontal="right"/>
    </xf>
    <xf numFmtId="165" fontId="7" fillId="0" borderId="0" xfId="4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horizontal="left" indent="1"/>
    </xf>
    <xf numFmtId="0" fontId="13" fillId="0" borderId="25" xfId="0" applyFont="1" applyBorder="1" applyAlignment="1">
      <alignment horizontal="right"/>
    </xf>
    <xf numFmtId="0" fontId="3" fillId="0" borderId="18" xfId="0" applyFont="1" applyBorder="1"/>
    <xf numFmtId="166" fontId="20" fillId="0" borderId="15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/>
    <xf numFmtId="0" fontId="0" fillId="0" borderId="35" xfId="0" applyBorder="1"/>
    <xf numFmtId="0" fontId="0" fillId="0" borderId="36" xfId="0" applyBorder="1"/>
    <xf numFmtId="0" fontId="3" fillId="0" borderId="18" xfId="0" applyFont="1" applyFill="1" applyBorder="1"/>
    <xf numFmtId="165" fontId="3" fillId="0" borderId="15" xfId="4" applyNumberFormat="1" applyFont="1" applyFill="1" applyBorder="1"/>
    <xf numFmtId="165" fontId="3" fillId="0" borderId="2" xfId="4" applyNumberFormat="1" applyFont="1" applyFill="1" applyBorder="1"/>
    <xf numFmtId="165" fontId="0" fillId="0" borderId="0" xfId="0" applyNumberFormat="1" applyBorder="1"/>
    <xf numFmtId="167" fontId="0" fillId="0" borderId="0" xfId="3" applyNumberFormat="1" applyFont="1" applyBorder="1"/>
    <xf numFmtId="44" fontId="2" fillId="0" borderId="7" xfId="4" applyNumberFormat="1" applyFont="1" applyBorder="1"/>
    <xf numFmtId="44" fontId="3" fillId="0" borderId="0" xfId="4" applyNumberFormat="1" applyFont="1" applyBorder="1"/>
    <xf numFmtId="44" fontId="9" fillId="0" borderId="0" xfId="4" applyNumberFormat="1" applyFont="1" applyBorder="1"/>
    <xf numFmtId="44" fontId="8" fillId="0" borderId="0" xfId="4" applyNumberFormat="1" applyFont="1" applyBorder="1"/>
    <xf numFmtId="165" fontId="9" fillId="0" borderId="0" xfId="0" applyNumberFormat="1" applyFont="1" applyBorder="1"/>
    <xf numFmtId="0" fontId="13" fillId="0" borderId="14" xfId="0" applyFont="1" applyBorder="1" applyAlignment="1">
      <alignment horizontal="right"/>
    </xf>
    <xf numFmtId="165" fontId="21" fillId="0" borderId="2" xfId="4" applyNumberFormat="1" applyFont="1" applyBorder="1" applyAlignment="1">
      <alignment horizontal="center"/>
    </xf>
    <xf numFmtId="44" fontId="12" fillId="0" borderId="38" xfId="4" applyFont="1" applyFill="1" applyBorder="1"/>
    <xf numFmtId="44" fontId="12" fillId="0" borderId="12" xfId="4" applyFont="1" applyFill="1" applyBorder="1"/>
    <xf numFmtId="9" fontId="7" fillId="0" borderId="19" xfId="3" applyFont="1" applyFill="1" applyBorder="1" applyAlignment="1">
      <alignment horizontal="center"/>
    </xf>
    <xf numFmtId="165" fontId="2" fillId="0" borderId="4" xfId="4" applyNumberFormat="1" applyFont="1" applyBorder="1"/>
    <xf numFmtId="165" fontId="2" fillId="0" borderId="23" xfId="4" applyNumberFormat="1" applyFont="1" applyBorder="1"/>
    <xf numFmtId="9" fontId="2" fillId="0" borderId="25" xfId="3" applyFont="1" applyBorder="1"/>
    <xf numFmtId="44" fontId="12" fillId="0" borderId="22" xfId="4" applyFont="1" applyFill="1" applyBorder="1"/>
    <xf numFmtId="9" fontId="7" fillId="0" borderId="24" xfId="3" applyFont="1" applyFill="1" applyBorder="1" applyAlignment="1">
      <alignment horizontal="center"/>
    </xf>
    <xf numFmtId="0" fontId="2" fillId="0" borderId="11" xfId="0" applyFont="1" applyBorder="1"/>
    <xf numFmtId="165" fontId="3" fillId="0" borderId="34" xfId="4" applyNumberFormat="1" applyFont="1" applyBorder="1" applyAlignment="1">
      <alignment horizontal="center"/>
    </xf>
    <xf numFmtId="9" fontId="2" fillId="0" borderId="32" xfId="3" applyFont="1" applyBorder="1"/>
    <xf numFmtId="9" fontId="2" fillId="0" borderId="33" xfId="3" applyFont="1" applyBorder="1"/>
    <xf numFmtId="9" fontId="3" fillId="0" borderId="33" xfId="3" applyFont="1" applyBorder="1"/>
    <xf numFmtId="9" fontId="2" fillId="0" borderId="39" xfId="3" applyFont="1" applyBorder="1"/>
    <xf numFmtId="165" fontId="2" fillId="0" borderId="25" xfId="4" applyNumberFormat="1" applyFont="1" applyBorder="1"/>
    <xf numFmtId="165" fontId="2" fillId="0" borderId="15" xfId="4" applyNumberFormat="1" applyFont="1" applyBorder="1"/>
    <xf numFmtId="165" fontId="3" fillId="0" borderId="15" xfId="4" applyNumberFormat="1" applyFont="1" applyBorder="1"/>
    <xf numFmtId="165" fontId="3" fillId="0" borderId="33" xfId="4" applyNumberFormat="1" applyFont="1" applyBorder="1"/>
    <xf numFmtId="165" fontId="2" fillId="0" borderId="24" xfId="4" applyNumberFormat="1" applyFont="1" applyBorder="1"/>
    <xf numFmtId="165" fontId="3" fillId="0" borderId="6" xfId="4" applyNumberFormat="1" applyFont="1" applyFill="1" applyBorder="1"/>
    <xf numFmtId="0" fontId="3" fillId="0" borderId="40" xfId="0" applyFont="1" applyBorder="1"/>
    <xf numFmtId="166" fontId="20" fillId="0" borderId="33" xfId="0" applyNumberFormat="1" applyFont="1" applyBorder="1"/>
    <xf numFmtId="0" fontId="0" fillId="0" borderId="39" xfId="0" applyBorder="1"/>
    <xf numFmtId="0" fontId="0" fillId="0" borderId="22" xfId="0" applyBorder="1"/>
    <xf numFmtId="9" fontId="13" fillId="0" borderId="0" xfId="3" applyFont="1" applyBorder="1" applyAlignment="1">
      <alignment horizontal="right"/>
    </xf>
    <xf numFmtId="9" fontId="13" fillId="0" borderId="31" xfId="3" applyFont="1" applyBorder="1" applyAlignment="1">
      <alignment horizontal="right"/>
    </xf>
    <xf numFmtId="44" fontId="26" fillId="4" borderId="5" xfId="1" applyNumberFormat="1" applyFill="1" applyBorder="1" applyAlignment="1">
      <alignment horizontal="left" indent="1"/>
    </xf>
    <xf numFmtId="44" fontId="26" fillId="4" borderId="5" xfId="1" applyNumberFormat="1" applyFill="1" applyBorder="1"/>
    <xf numFmtId="0" fontId="0" fillId="0" borderId="18" xfId="0" applyBorder="1"/>
    <xf numFmtId="165" fontId="0" fillId="0" borderId="26" xfId="2" applyNumberFormat="1" applyFont="1" applyBorder="1"/>
    <xf numFmtId="165" fontId="0" fillId="0" borderId="6" xfId="2" applyNumberFormat="1" applyFont="1" applyBorder="1"/>
    <xf numFmtId="165" fontId="0" fillId="0" borderId="44" xfId="2" applyNumberFormat="1" applyFont="1" applyBorder="1"/>
    <xf numFmtId="0" fontId="3" fillId="0" borderId="48" xfId="0" applyFont="1" applyBorder="1"/>
    <xf numFmtId="165" fontId="0" fillId="0" borderId="42" xfId="2" applyNumberFormat="1" applyFont="1" applyBorder="1"/>
    <xf numFmtId="165" fontId="0" fillId="0" borderId="9" xfId="2" applyNumberFormat="1" applyFont="1" applyBorder="1"/>
    <xf numFmtId="165" fontId="9" fillId="0" borderId="43" xfId="2" applyNumberFormat="1" applyFont="1" applyBorder="1"/>
    <xf numFmtId="0" fontId="2" fillId="0" borderId="48" xfId="0" applyFont="1" applyBorder="1"/>
    <xf numFmtId="165" fontId="6" fillId="0" borderId="44" xfId="2" applyNumberFormat="1" applyFont="1" applyBorder="1"/>
    <xf numFmtId="165" fontId="6" fillId="0" borderId="26" xfId="2" applyNumberFormat="1" applyFont="1" applyBorder="1"/>
    <xf numFmtId="0" fontId="13" fillId="0" borderId="17" xfId="0" applyFont="1" applyBorder="1" applyAlignment="1">
      <alignment horizontal="right"/>
    </xf>
    <xf numFmtId="0" fontId="5" fillId="0" borderId="3" xfId="0" applyFont="1" applyBorder="1"/>
    <xf numFmtId="0" fontId="3" fillId="0" borderId="29" xfId="0" applyFont="1" applyBorder="1"/>
    <xf numFmtId="0" fontId="3" fillId="0" borderId="3" xfId="0" applyFont="1" applyBorder="1"/>
    <xf numFmtId="0" fontId="3" fillId="0" borderId="51" xfId="0" applyFont="1" applyBorder="1"/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vertical="center"/>
    </xf>
    <xf numFmtId="0" fontId="0" fillId="6" borderId="23" xfId="0" applyFill="1" applyBorder="1"/>
    <xf numFmtId="0" fontId="32" fillId="6" borderId="27" xfId="0" applyFont="1" applyFill="1" applyBorder="1" applyAlignment="1">
      <alignment vertical="center"/>
    </xf>
    <xf numFmtId="165" fontId="2" fillId="6" borderId="7" xfId="4" applyNumberFormat="1" applyFont="1" applyFill="1" applyBorder="1"/>
    <xf numFmtId="0" fontId="33" fillId="5" borderId="28" xfId="0" applyFont="1" applyFill="1" applyBorder="1" applyAlignment="1">
      <alignment vertical="center"/>
    </xf>
    <xf numFmtId="0" fontId="33" fillId="5" borderId="20" xfId="0" applyFont="1" applyFill="1" applyBorder="1" applyAlignment="1">
      <alignment vertical="center"/>
    </xf>
    <xf numFmtId="165" fontId="2" fillId="0" borderId="20" xfId="4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3" fillId="5" borderId="50" xfId="0" applyFont="1" applyFill="1" applyBorder="1" applyAlignment="1">
      <alignment vertical="center"/>
    </xf>
    <xf numFmtId="0" fontId="33" fillId="5" borderId="18" xfId="0" applyFont="1" applyFill="1" applyBorder="1" applyAlignment="1">
      <alignment vertical="center"/>
    </xf>
    <xf numFmtId="0" fontId="32" fillId="6" borderId="30" xfId="0" applyFont="1" applyFill="1" applyBorder="1" applyAlignment="1">
      <alignment horizontal="center" vertical="center"/>
    </xf>
    <xf numFmtId="165" fontId="27" fillId="8" borderId="15" xfId="4" applyNumberFormat="1" applyFont="1" applyFill="1" applyBorder="1"/>
    <xf numFmtId="0" fontId="37" fillId="0" borderId="18" xfId="0" applyFont="1" applyBorder="1"/>
    <xf numFmtId="165" fontId="38" fillId="0" borderId="2" xfId="4" applyNumberFormat="1" applyFont="1" applyBorder="1" applyAlignment="1">
      <alignment horizontal="center"/>
    </xf>
    <xf numFmtId="165" fontId="14" fillId="0" borderId="6" xfId="2" applyNumberFormat="1" applyFont="1" applyFill="1" applyBorder="1"/>
    <xf numFmtId="165" fontId="14" fillId="0" borderId="1" xfId="2" applyNumberFormat="1" applyFont="1" applyFill="1" applyBorder="1"/>
    <xf numFmtId="166" fontId="2" fillId="0" borderId="22" xfId="0" applyNumberFormat="1" applyFont="1" applyBorder="1"/>
    <xf numFmtId="166" fontId="2" fillId="0" borderId="24" xfId="0" applyNumberFormat="1" applyFont="1" applyBorder="1"/>
    <xf numFmtId="166" fontId="2" fillId="0" borderId="2" xfId="0" applyNumberFormat="1" applyFont="1" applyBorder="1"/>
    <xf numFmtId="165" fontId="3" fillId="0" borderId="20" xfId="4" applyNumberFormat="1" applyFont="1" applyBorder="1"/>
    <xf numFmtId="165" fontId="6" fillId="0" borderId="15" xfId="2" applyNumberFormat="1" applyFont="1" applyBorder="1"/>
    <xf numFmtId="165" fontId="6" fillId="0" borderId="24" xfId="2" applyNumberFormat="1" applyFont="1" applyBorder="1"/>
    <xf numFmtId="44" fontId="26" fillId="9" borderId="5" xfId="1" applyNumberFormat="1" applyFill="1" applyBorder="1"/>
    <xf numFmtId="44" fontId="26" fillId="9" borderId="5" xfId="1" applyNumberFormat="1" applyFill="1" applyBorder="1" applyAlignment="1">
      <alignment horizontal="left" indent="1"/>
    </xf>
    <xf numFmtId="44" fontId="26" fillId="9" borderId="5" xfId="1" applyNumberFormat="1" applyFill="1" applyBorder="1" applyAlignment="1">
      <alignment vertical="center"/>
    </xf>
    <xf numFmtId="44" fontId="26" fillId="9" borderId="49" xfId="1" applyNumberFormat="1" applyFill="1" applyBorder="1"/>
    <xf numFmtId="44" fontId="26" fillId="9" borderId="6" xfId="1" applyNumberFormat="1" applyFill="1" applyBorder="1"/>
    <xf numFmtId="0" fontId="26" fillId="9" borderId="2" xfId="1" applyFill="1" applyBorder="1" applyAlignment="1">
      <alignment horizontal="center"/>
    </xf>
    <xf numFmtId="166" fontId="26" fillId="9" borderId="15" xfId="1" applyNumberFormat="1" applyFill="1" applyBorder="1" applyAlignment="1">
      <alignment horizontal="center"/>
    </xf>
    <xf numFmtId="166" fontId="26" fillId="9" borderId="2" xfId="1" applyNumberFormat="1" applyFill="1" applyBorder="1"/>
    <xf numFmtId="166" fontId="26" fillId="9" borderId="15" xfId="1" applyNumberFormat="1" applyFill="1" applyBorder="1"/>
    <xf numFmtId="166" fontId="26" fillId="9" borderId="34" xfId="1" applyNumberFormat="1" applyFill="1" applyBorder="1"/>
    <xf numFmtId="166" fontId="26" fillId="9" borderId="19" xfId="1" applyNumberFormat="1" applyFill="1" applyBorder="1"/>
    <xf numFmtId="166" fontId="29" fillId="9" borderId="34" xfId="1" applyNumberFormat="1" applyFont="1" applyFill="1" applyBorder="1"/>
    <xf numFmtId="166" fontId="29" fillId="9" borderId="24" xfId="1" applyNumberFormat="1" applyFont="1" applyFill="1" applyBorder="1"/>
    <xf numFmtId="165" fontId="26" fillId="9" borderId="15" xfId="1" applyNumberFormat="1" applyFill="1" applyBorder="1"/>
    <xf numFmtId="165" fontId="29" fillId="9" borderId="22" xfId="1" applyNumberFormat="1" applyFont="1" applyFill="1" applyBorder="1"/>
    <xf numFmtId="165" fontId="29" fillId="9" borderId="24" xfId="1" applyNumberFormat="1" applyFont="1" applyFill="1" applyBorder="1"/>
    <xf numFmtId="165" fontId="26" fillId="9" borderId="2" xfId="1" applyNumberFormat="1" applyFill="1" applyBorder="1"/>
    <xf numFmtId="165" fontId="29" fillId="9" borderId="2" xfId="1" applyNumberFormat="1" applyFont="1" applyFill="1" applyBorder="1"/>
    <xf numFmtId="165" fontId="29" fillId="9" borderId="15" xfId="1" applyNumberFormat="1" applyFont="1" applyFill="1" applyBorder="1"/>
    <xf numFmtId="44" fontId="26" fillId="9" borderId="2" xfId="1" applyNumberFormat="1" applyFill="1" applyBorder="1"/>
    <xf numFmtId="165" fontId="26" fillId="9" borderId="15" xfId="1" applyNumberFormat="1" applyFill="1" applyBorder="1" applyAlignment="1">
      <alignment horizontal="center"/>
    </xf>
    <xf numFmtId="165" fontId="26" fillId="9" borderId="34" xfId="1" applyNumberFormat="1" applyFill="1" applyBorder="1"/>
    <xf numFmtId="44" fontId="26" fillId="9" borderId="12" xfId="1" applyNumberFormat="1" applyFill="1" applyBorder="1"/>
    <xf numFmtId="44" fontId="26" fillId="9" borderId="38" xfId="1" applyNumberFormat="1" applyFill="1" applyBorder="1"/>
    <xf numFmtId="165" fontId="26" fillId="9" borderId="22" xfId="1" applyNumberFormat="1" applyFill="1" applyBorder="1"/>
    <xf numFmtId="165" fontId="26" fillId="9" borderId="24" xfId="1" applyNumberFormat="1" applyFill="1" applyBorder="1"/>
    <xf numFmtId="0" fontId="26" fillId="9" borderId="22" xfId="1" applyFill="1" applyBorder="1"/>
    <xf numFmtId="0" fontId="26" fillId="9" borderId="24" xfId="1" applyFill="1" applyBorder="1"/>
    <xf numFmtId="0" fontId="34" fillId="8" borderId="33" xfId="0" applyFont="1" applyFill="1" applyBorder="1" applyAlignment="1">
      <alignment horizontal="center" wrapText="1"/>
    </xf>
    <xf numFmtId="0" fontId="39" fillId="5" borderId="20" xfId="0" applyFont="1" applyFill="1" applyBorder="1" applyAlignment="1">
      <alignment vertical="center"/>
    </xf>
    <xf numFmtId="0" fontId="33" fillId="5" borderId="29" xfId="0" applyFont="1" applyFill="1" applyBorder="1" applyAlignment="1">
      <alignment vertical="center"/>
    </xf>
    <xf numFmtId="0" fontId="2" fillId="7" borderId="20" xfId="0" applyFont="1" applyFill="1" applyBorder="1" applyAlignment="1">
      <alignment horizontal="left" indent="1"/>
    </xf>
    <xf numFmtId="0" fontId="2" fillId="7" borderId="20" xfId="0" applyFont="1" applyFill="1" applyBorder="1"/>
    <xf numFmtId="0" fontId="2" fillId="7" borderId="18" xfId="0" applyFont="1" applyFill="1" applyBorder="1"/>
    <xf numFmtId="0" fontId="3" fillId="10" borderId="18" xfId="0" applyFont="1" applyFill="1" applyBorder="1"/>
    <xf numFmtId="0" fontId="3" fillId="10" borderId="20" xfId="0" applyFont="1" applyFill="1" applyBorder="1" applyAlignment="1">
      <alignment horizontal="left" indent="1"/>
    </xf>
    <xf numFmtId="164" fontId="6" fillId="10" borderId="20" xfId="4" applyNumberFormat="1" applyFont="1" applyFill="1" applyBorder="1" applyAlignment="1">
      <alignment horizontal="center" wrapText="1"/>
    </xf>
    <xf numFmtId="164" fontId="6" fillId="10" borderId="20" xfId="4" applyNumberFormat="1" applyFont="1" applyFill="1" applyBorder="1" applyAlignment="1">
      <alignment horizontal="center"/>
    </xf>
    <xf numFmtId="14" fontId="3" fillId="10" borderId="20" xfId="0" applyNumberFormat="1" applyFont="1" applyFill="1" applyBorder="1" applyAlignment="1">
      <alignment horizontal="left"/>
    </xf>
    <xf numFmtId="0" fontId="3" fillId="10" borderId="20" xfId="0" applyFont="1" applyFill="1" applyBorder="1"/>
    <xf numFmtId="0" fontId="18" fillId="10" borderId="47" xfId="0" applyFont="1" applyFill="1" applyBorder="1"/>
    <xf numFmtId="0" fontId="18" fillId="10" borderId="23" xfId="0" applyFont="1" applyFill="1" applyBorder="1"/>
    <xf numFmtId="0" fontId="14" fillId="10" borderId="25" xfId="0" applyFont="1" applyFill="1" applyBorder="1"/>
    <xf numFmtId="0" fontId="18" fillId="10" borderId="6" xfId="0" applyFont="1" applyFill="1" applyBorder="1"/>
    <xf numFmtId="0" fontId="18" fillId="10" borderId="1" xfId="0" applyFont="1" applyFill="1" applyBorder="1"/>
    <xf numFmtId="0" fontId="14" fillId="10" borderId="15" xfId="0" applyFont="1" applyFill="1" applyBorder="1"/>
    <xf numFmtId="0" fontId="3" fillId="10" borderId="37" xfId="0" applyFont="1" applyFill="1" applyBorder="1"/>
    <xf numFmtId="0" fontId="2" fillId="7" borderId="37" xfId="0" applyFont="1" applyFill="1" applyBorder="1"/>
    <xf numFmtId="0" fontId="2" fillId="7" borderId="29" xfId="0" applyFont="1" applyFill="1" applyBorder="1"/>
    <xf numFmtId="0" fontId="3" fillId="10" borderId="51" xfId="0" applyFont="1" applyFill="1" applyBorder="1"/>
    <xf numFmtId="0" fontId="17" fillId="10" borderId="51" xfId="0" applyFont="1" applyFill="1" applyBorder="1" applyAlignment="1">
      <alignment horizontal="center"/>
    </xf>
    <xf numFmtId="0" fontId="17" fillId="10" borderId="51" xfId="0" applyFont="1" applyFill="1" applyBorder="1"/>
    <xf numFmtId="0" fontId="4" fillId="10" borderId="51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/>
    </xf>
    <xf numFmtId="0" fontId="3" fillId="10" borderId="9" xfId="0" applyFont="1" applyFill="1" applyBorder="1"/>
    <xf numFmtId="165" fontId="36" fillId="8" borderId="2" xfId="4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65" fontId="26" fillId="9" borderId="4" xfId="1" applyNumberFormat="1" applyFill="1" applyBorder="1" applyAlignment="1">
      <alignment vertical="center"/>
    </xf>
    <xf numFmtId="165" fontId="26" fillId="9" borderId="25" xfId="1" applyNumberFormat="1" applyFill="1" applyBorder="1" applyAlignment="1">
      <alignment vertical="center"/>
    </xf>
    <xf numFmtId="165" fontId="8" fillId="0" borderId="4" xfId="4" applyNumberFormat="1" applyFont="1" applyBorder="1" applyAlignment="1">
      <alignment horizontal="right" vertical="center"/>
    </xf>
    <xf numFmtId="9" fontId="8" fillId="0" borderId="25" xfId="3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6" fontId="26" fillId="9" borderId="2" xfId="1" applyNumberFormat="1" applyFill="1" applyBorder="1" applyAlignment="1">
      <alignment vertical="center"/>
    </xf>
    <xf numFmtId="166" fontId="26" fillId="9" borderId="15" xfId="1" applyNumberFormat="1" applyFill="1" applyBorder="1" applyAlignment="1">
      <alignment vertical="center"/>
    </xf>
    <xf numFmtId="166" fontId="2" fillId="0" borderId="33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0" fontId="18" fillId="10" borderId="42" xfId="0" applyFont="1" applyFill="1" applyBorder="1"/>
    <xf numFmtId="0" fontId="18" fillId="10" borderId="9" xfId="0" applyFont="1" applyFill="1" applyBorder="1"/>
    <xf numFmtId="0" fontId="14" fillId="10" borderId="43" xfId="0" applyFont="1" applyFill="1" applyBorder="1"/>
    <xf numFmtId="44" fontId="26" fillId="0" borderId="5" xfId="1" applyNumberFormat="1" applyFill="1" applyBorder="1" applyAlignment="1">
      <alignment horizontal="left" indent="1"/>
    </xf>
    <xf numFmtId="0" fontId="26" fillId="0" borderId="45" xfId="1" applyFill="1" applyBorder="1"/>
    <xf numFmtId="0" fontId="26" fillId="0" borderId="8" xfId="1" applyFill="1" applyBorder="1"/>
    <xf numFmtId="165" fontId="26" fillId="0" borderId="45" xfId="1" applyNumberFormat="1" applyFill="1" applyBorder="1"/>
    <xf numFmtId="165" fontId="26" fillId="0" borderId="8" xfId="1" applyNumberFormat="1" applyFill="1" applyBorder="1"/>
    <xf numFmtId="44" fontId="29" fillId="11" borderId="5" xfId="1" applyNumberFormat="1" applyFont="1" applyFill="1" applyBorder="1" applyAlignment="1">
      <alignment horizontal="left" indent="1"/>
    </xf>
    <xf numFmtId="44" fontId="29" fillId="11" borderId="5" xfId="1" applyNumberFormat="1" applyFont="1" applyFill="1" applyBorder="1"/>
    <xf numFmtId="44" fontId="29" fillId="9" borderId="15" xfId="1" applyNumberFormat="1" applyFont="1" applyFill="1" applyBorder="1" applyAlignment="1">
      <alignment horizontal="center"/>
    </xf>
    <xf numFmtId="164" fontId="6" fillId="10" borderId="28" xfId="4" applyNumberFormat="1" applyFont="1" applyFill="1" applyBorder="1" applyAlignment="1">
      <alignment horizontal="center"/>
    </xf>
    <xf numFmtId="0" fontId="29" fillId="9" borderId="4" xfId="1" applyFont="1" applyFill="1" applyBorder="1" applyAlignment="1">
      <alignment horizontal="right"/>
    </xf>
    <xf numFmtId="0" fontId="29" fillId="9" borderId="25" xfId="1" applyFont="1" applyFill="1" applyBorder="1" applyAlignment="1">
      <alignment horizontal="right"/>
    </xf>
    <xf numFmtId="0" fontId="29" fillId="9" borderId="2" xfId="1" applyFont="1" applyFill="1" applyBorder="1" applyAlignment="1">
      <alignment horizontal="right"/>
    </xf>
    <xf numFmtId="166" fontId="29" fillId="9" borderId="15" xfId="1" applyNumberFormat="1" applyFont="1" applyFill="1" applyBorder="1" applyAlignment="1">
      <alignment horizontal="right"/>
    </xf>
    <xf numFmtId="166" fontId="2" fillId="10" borderId="4" xfId="0" applyNumberFormat="1" applyFont="1" applyFill="1" applyBorder="1" applyAlignment="1">
      <alignment horizontal="right"/>
    </xf>
    <xf numFmtId="166" fontId="2" fillId="10" borderId="25" xfId="0" applyNumberFormat="1" applyFont="1" applyFill="1" applyBorder="1" applyAlignment="1">
      <alignment horizontal="right"/>
    </xf>
    <xf numFmtId="166" fontId="2" fillId="10" borderId="2" xfId="0" applyNumberFormat="1" applyFont="1" applyFill="1" applyBorder="1" applyAlignment="1">
      <alignment horizontal="right"/>
    </xf>
    <xf numFmtId="166" fontId="2" fillId="10" borderId="15" xfId="0" applyNumberFormat="1" applyFont="1" applyFill="1" applyBorder="1" applyAlignment="1">
      <alignment horizontal="right"/>
    </xf>
    <xf numFmtId="165" fontId="2" fillId="0" borderId="2" xfId="4" applyNumberFormat="1" applyFont="1" applyBorder="1" applyAlignment="1">
      <alignment horizontal="right"/>
    </xf>
    <xf numFmtId="44" fontId="2" fillId="10" borderId="1" xfId="4" applyNumberFormat="1" applyFont="1" applyFill="1" applyBorder="1" applyAlignment="1">
      <alignment horizontal="right" vertical="center"/>
    </xf>
    <xf numFmtId="9" fontId="2" fillId="0" borderId="15" xfId="3" applyFont="1" applyBorder="1" applyAlignment="1">
      <alignment horizontal="right"/>
    </xf>
    <xf numFmtId="44" fontId="22" fillId="10" borderId="34" xfId="4" applyFont="1" applyFill="1" applyBorder="1" applyAlignment="1">
      <alignment horizontal="right"/>
    </xf>
    <xf numFmtId="44" fontId="23" fillId="10" borderId="3" xfId="4" applyNumberFormat="1" applyFont="1" applyFill="1" applyBorder="1" applyAlignment="1">
      <alignment horizontal="right"/>
    </xf>
    <xf numFmtId="9" fontId="23" fillId="0" borderId="19" xfId="3" applyFont="1" applyFill="1" applyBorder="1" applyAlignment="1">
      <alignment horizontal="right"/>
    </xf>
    <xf numFmtId="44" fontId="26" fillId="9" borderId="2" xfId="1" applyNumberFormat="1" applyFill="1" applyBorder="1" applyAlignment="1">
      <alignment horizontal="right"/>
    </xf>
    <xf numFmtId="165" fontId="26" fillId="9" borderId="15" xfId="1" applyNumberFormat="1" applyFill="1" applyBorder="1" applyAlignment="1">
      <alignment horizontal="right"/>
    </xf>
    <xf numFmtId="0" fontId="26" fillId="9" borderId="4" xfId="1" applyFill="1" applyBorder="1" applyAlignment="1">
      <alignment horizontal="right"/>
    </xf>
    <xf numFmtId="166" fontId="26" fillId="9" borderId="25" xfId="1" applyNumberFormat="1" applyFill="1" applyBorder="1" applyAlignment="1">
      <alignment horizontal="right"/>
    </xf>
    <xf numFmtId="166" fontId="3" fillId="10" borderId="41" xfId="0" applyNumberFormat="1" applyFont="1" applyFill="1" applyBorder="1" applyAlignment="1">
      <alignment horizontal="right"/>
    </xf>
    <xf numFmtId="166" fontId="20" fillId="10" borderId="25" xfId="0" applyNumberFormat="1" applyFont="1" applyFill="1" applyBorder="1" applyAlignment="1">
      <alignment horizontal="right"/>
    </xf>
    <xf numFmtId="0" fontId="26" fillId="9" borderId="2" xfId="1" applyFill="1" applyBorder="1" applyAlignment="1">
      <alignment horizontal="right" vertical="center"/>
    </xf>
    <xf numFmtId="166" fontId="26" fillId="9" borderId="15" xfId="1" applyNumberFormat="1" applyFill="1" applyBorder="1" applyAlignment="1">
      <alignment horizontal="right" vertical="center"/>
    </xf>
    <xf numFmtId="166" fontId="20" fillId="10" borderId="33" xfId="0" applyNumberFormat="1" applyFont="1" applyFill="1" applyBorder="1" applyAlignment="1">
      <alignment horizontal="right" vertical="center"/>
    </xf>
    <xf numFmtId="166" fontId="20" fillId="10" borderId="15" xfId="0" applyNumberFormat="1" applyFont="1" applyFill="1" applyBorder="1" applyAlignment="1">
      <alignment horizontal="right" vertical="center"/>
    </xf>
    <xf numFmtId="165" fontId="6" fillId="0" borderId="15" xfId="2" applyNumberFormat="1" applyFont="1" applyFill="1" applyBorder="1"/>
    <xf numFmtId="44" fontId="8" fillId="10" borderId="23" xfId="4" applyNumberFormat="1" applyFont="1" applyFill="1" applyBorder="1" applyAlignment="1">
      <alignment horizontal="right" vertical="center"/>
    </xf>
    <xf numFmtId="0" fontId="30" fillId="6" borderId="51" xfId="0" applyFont="1" applyFill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wrapText="1"/>
    </xf>
    <xf numFmtId="0" fontId="2" fillId="8" borderId="46" xfId="0" applyFont="1" applyFill="1" applyBorder="1" applyAlignment="1">
      <alignment horizontal="center" wrapText="1"/>
    </xf>
    <xf numFmtId="0" fontId="32" fillId="6" borderId="3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31" xfId="0" applyFont="1" applyFill="1" applyBorder="1" applyAlignment="1">
      <alignment horizontal="center" vertical="center"/>
    </xf>
    <xf numFmtId="0" fontId="35" fillId="8" borderId="16" xfId="0" applyFont="1" applyFill="1" applyBorder="1" applyAlignment="1">
      <alignment horizontal="center" vertical="center" wrapText="1"/>
    </xf>
    <xf numFmtId="0" fontId="13" fillId="0" borderId="0" xfId="0" applyFont="1"/>
  </cellXfs>
  <cellStyles count="5">
    <cellStyle name="20 % - Akzent5" xfId="1" builtinId="46"/>
    <cellStyle name="Euro" xfId="2" xr:uid="{00000000-0005-0000-0000-000001000000}"/>
    <cellStyle name="Prozent" xfId="3" builtinId="5"/>
    <cellStyle name="Standard" xfId="0" builtinId="0"/>
    <cellStyle name="Währung" xfId="4" builtinId="4"/>
  </cellStyles>
  <dxfs count="0"/>
  <tableStyles count="0" defaultTableStyle="TableStyleMedium9" defaultPivotStyle="PivotStyleLight16"/>
  <colors>
    <mruColors>
      <color rgb="FFF8C596"/>
      <color rgb="FF009ED4"/>
      <color rgb="FFE7F9FF"/>
      <color rgb="FFCDF2FF"/>
      <color rgb="FFFBDFC5"/>
      <color rgb="FFF0821A"/>
      <color rgb="FFFFCE00"/>
      <color rgb="FF76B82A"/>
      <color rgb="FFE40D2E"/>
      <color rgb="FF93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0" name="Line 1">
          <a:extLst>
            <a:ext uri="{FF2B5EF4-FFF2-40B4-BE49-F238E27FC236}">
              <a16:creationId xmlns:a16="http://schemas.microsoft.com/office/drawing/2014/main" id="{00000000-0008-0000-0200-0000D22D0000}"/>
            </a:ext>
          </a:extLst>
        </xdr:cNvPr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1" name="Line 2">
          <a:extLst>
            <a:ext uri="{FF2B5EF4-FFF2-40B4-BE49-F238E27FC236}">
              <a16:creationId xmlns:a16="http://schemas.microsoft.com/office/drawing/2014/main" id="{00000000-0008-0000-0200-0000D32D0000}"/>
            </a:ext>
          </a:extLst>
        </xdr:cNvPr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2" name="Line 3">
          <a:extLst>
            <a:ext uri="{FF2B5EF4-FFF2-40B4-BE49-F238E27FC236}">
              <a16:creationId xmlns:a16="http://schemas.microsoft.com/office/drawing/2014/main" id="{00000000-0008-0000-0200-0000D42D0000}"/>
            </a:ext>
          </a:extLst>
        </xdr:cNvPr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3" name="Line 4">
          <a:extLst>
            <a:ext uri="{FF2B5EF4-FFF2-40B4-BE49-F238E27FC236}">
              <a16:creationId xmlns:a16="http://schemas.microsoft.com/office/drawing/2014/main" id="{00000000-0008-0000-0200-0000D52D0000}"/>
            </a:ext>
          </a:extLst>
        </xdr:cNvPr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4" name="Line 5">
          <a:extLst>
            <a:ext uri="{FF2B5EF4-FFF2-40B4-BE49-F238E27FC236}">
              <a16:creationId xmlns:a16="http://schemas.microsoft.com/office/drawing/2014/main" id="{00000000-0008-0000-0200-0000D62D0000}"/>
            </a:ext>
          </a:extLst>
        </xdr:cNvPr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5" name="Line 6">
          <a:extLst>
            <a:ext uri="{FF2B5EF4-FFF2-40B4-BE49-F238E27FC236}">
              <a16:creationId xmlns:a16="http://schemas.microsoft.com/office/drawing/2014/main" id="{00000000-0008-0000-0200-0000D72D0000}"/>
            </a:ext>
          </a:extLst>
        </xdr:cNvPr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6" name="Line 7">
          <a:extLst>
            <a:ext uri="{FF2B5EF4-FFF2-40B4-BE49-F238E27FC236}">
              <a16:creationId xmlns:a16="http://schemas.microsoft.com/office/drawing/2014/main" id="{00000000-0008-0000-0200-0000D82D0000}"/>
            </a:ext>
          </a:extLst>
        </xdr:cNvPr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7" name="Line 8">
          <a:extLst>
            <a:ext uri="{FF2B5EF4-FFF2-40B4-BE49-F238E27FC236}">
              <a16:creationId xmlns:a16="http://schemas.microsoft.com/office/drawing/2014/main" id="{00000000-0008-0000-0200-0000D92D0000}"/>
            </a:ext>
          </a:extLst>
        </xdr:cNvPr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8" name="Line 9">
          <a:extLst>
            <a:ext uri="{FF2B5EF4-FFF2-40B4-BE49-F238E27FC236}">
              <a16:creationId xmlns:a16="http://schemas.microsoft.com/office/drawing/2014/main" id="{00000000-0008-0000-0200-0000DA2D0000}"/>
            </a:ext>
          </a:extLst>
        </xdr:cNvPr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9" name="Line 10">
          <a:extLst>
            <a:ext uri="{FF2B5EF4-FFF2-40B4-BE49-F238E27FC236}">
              <a16:creationId xmlns:a16="http://schemas.microsoft.com/office/drawing/2014/main" id="{00000000-0008-0000-0200-0000DB2D0000}"/>
            </a:ext>
          </a:extLst>
        </xdr:cNvPr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12</xdr:row>
      <xdr:rowOff>95250</xdr:rowOff>
    </xdr:from>
    <xdr:to>
      <xdr:col>1</xdr:col>
      <xdr:colOff>114300</xdr:colOff>
      <xdr:row>12</xdr:row>
      <xdr:rowOff>95250</xdr:rowOff>
    </xdr:to>
    <xdr:sp macro="" textlink="">
      <xdr:nvSpPr>
        <xdr:cNvPr id="11740" name="Line 12">
          <a:extLst>
            <a:ext uri="{FF2B5EF4-FFF2-40B4-BE49-F238E27FC236}">
              <a16:creationId xmlns:a16="http://schemas.microsoft.com/office/drawing/2014/main" id="{00000000-0008-0000-0200-0000DC2D0000}"/>
            </a:ext>
          </a:extLst>
        </xdr:cNvPr>
        <xdr:cNvSpPr>
          <a:spLocks noChangeShapeType="1"/>
        </xdr:cNvSpPr>
      </xdr:nvSpPr>
      <xdr:spPr bwMode="auto">
        <a:xfrm flipH="1">
          <a:off x="2562225" y="27622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12</xdr:row>
      <xdr:rowOff>104775</xdr:rowOff>
    </xdr:from>
    <xdr:to>
      <xdr:col>0</xdr:col>
      <xdr:colOff>2562225</xdr:colOff>
      <xdr:row>35</xdr:row>
      <xdr:rowOff>114300</xdr:rowOff>
    </xdr:to>
    <xdr:sp macro="" textlink="">
      <xdr:nvSpPr>
        <xdr:cNvPr id="11741" name="Line 13">
          <a:extLst>
            <a:ext uri="{FF2B5EF4-FFF2-40B4-BE49-F238E27FC236}">
              <a16:creationId xmlns:a16="http://schemas.microsoft.com/office/drawing/2014/main" id="{00000000-0008-0000-0200-0000DD2D0000}"/>
            </a:ext>
          </a:extLst>
        </xdr:cNvPr>
        <xdr:cNvSpPr>
          <a:spLocks noChangeShapeType="1"/>
        </xdr:cNvSpPr>
      </xdr:nvSpPr>
      <xdr:spPr bwMode="auto">
        <a:xfrm>
          <a:off x="2562225" y="277177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35</xdr:row>
      <xdr:rowOff>104775</xdr:rowOff>
    </xdr:from>
    <xdr:to>
      <xdr:col>1</xdr:col>
      <xdr:colOff>76200</xdr:colOff>
      <xdr:row>35</xdr:row>
      <xdr:rowOff>114300</xdr:rowOff>
    </xdr:to>
    <xdr:sp macro="" textlink="">
      <xdr:nvSpPr>
        <xdr:cNvPr id="11742" name="Line 14">
          <a:extLst>
            <a:ext uri="{FF2B5EF4-FFF2-40B4-BE49-F238E27FC236}">
              <a16:creationId xmlns:a16="http://schemas.microsoft.com/office/drawing/2014/main" id="{00000000-0008-0000-0200-0000DE2D0000}"/>
            </a:ext>
          </a:extLst>
        </xdr:cNvPr>
        <xdr:cNvSpPr>
          <a:spLocks noChangeShapeType="1"/>
        </xdr:cNvSpPr>
      </xdr:nvSpPr>
      <xdr:spPr bwMode="auto">
        <a:xfrm>
          <a:off x="2562225" y="7305675"/>
          <a:ext cx="342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2657475</xdr:colOff>
      <xdr:row>30</xdr:row>
      <xdr:rowOff>114300</xdr:rowOff>
    </xdr:from>
    <xdr:to>
      <xdr:col>1</xdr:col>
      <xdr:colOff>123825</xdr:colOff>
      <xdr:row>30</xdr:row>
      <xdr:rowOff>114300</xdr:rowOff>
    </xdr:to>
    <xdr:sp macro="" textlink="">
      <xdr:nvSpPr>
        <xdr:cNvPr id="11743" name="Line 15">
          <a:extLst>
            <a:ext uri="{FF2B5EF4-FFF2-40B4-BE49-F238E27FC236}">
              <a16:creationId xmlns:a16="http://schemas.microsoft.com/office/drawing/2014/main" id="{00000000-0008-0000-0200-0000DF2D0000}"/>
            </a:ext>
          </a:extLst>
        </xdr:cNvPr>
        <xdr:cNvSpPr>
          <a:spLocks noChangeShapeType="1"/>
        </xdr:cNvSpPr>
      </xdr:nvSpPr>
      <xdr:spPr bwMode="auto">
        <a:xfrm flipH="1" flipV="1">
          <a:off x="2657475" y="62769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2647950</xdr:colOff>
      <xdr:row>30</xdr:row>
      <xdr:rowOff>114300</xdr:rowOff>
    </xdr:from>
    <xdr:to>
      <xdr:col>0</xdr:col>
      <xdr:colOff>2647950</xdr:colOff>
      <xdr:row>36</xdr:row>
      <xdr:rowOff>114300</xdr:rowOff>
    </xdr:to>
    <xdr:sp macro="" textlink="">
      <xdr:nvSpPr>
        <xdr:cNvPr id="11744" name="Line 16">
          <a:extLst>
            <a:ext uri="{FF2B5EF4-FFF2-40B4-BE49-F238E27FC236}">
              <a16:creationId xmlns:a16="http://schemas.microsoft.com/office/drawing/2014/main" id="{00000000-0008-0000-0200-0000E02D0000}"/>
            </a:ext>
          </a:extLst>
        </xdr:cNvPr>
        <xdr:cNvSpPr>
          <a:spLocks noChangeShapeType="1"/>
        </xdr:cNvSpPr>
      </xdr:nvSpPr>
      <xdr:spPr bwMode="auto">
        <a:xfrm>
          <a:off x="2647950" y="627697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2657475</xdr:colOff>
      <xdr:row>36</xdr:row>
      <xdr:rowOff>104775</xdr:rowOff>
    </xdr:from>
    <xdr:to>
      <xdr:col>1</xdr:col>
      <xdr:colOff>85725</xdr:colOff>
      <xdr:row>36</xdr:row>
      <xdr:rowOff>114300</xdr:rowOff>
    </xdr:to>
    <xdr:sp macro="" textlink="">
      <xdr:nvSpPr>
        <xdr:cNvPr id="11745" name="Line 17">
          <a:extLst>
            <a:ext uri="{FF2B5EF4-FFF2-40B4-BE49-F238E27FC236}">
              <a16:creationId xmlns:a16="http://schemas.microsoft.com/office/drawing/2014/main" id="{00000000-0008-0000-0200-0000E12D0000}"/>
            </a:ext>
          </a:extLst>
        </xdr:cNvPr>
        <xdr:cNvSpPr>
          <a:spLocks noChangeShapeType="1"/>
        </xdr:cNvSpPr>
      </xdr:nvSpPr>
      <xdr:spPr bwMode="auto">
        <a:xfrm>
          <a:off x="2657475" y="7496175"/>
          <a:ext cx="257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18" name="Line 1">
          <a:extLst>
            <a:ext uri="{FF2B5EF4-FFF2-40B4-BE49-F238E27FC236}">
              <a16:creationId xmlns:a16="http://schemas.microsoft.com/office/drawing/2014/main" id="{00000000-0008-0000-0300-0000E2200000}"/>
            </a:ext>
          </a:extLst>
        </xdr:cNvPr>
        <xdr:cNvSpPr>
          <a:spLocks noChangeShapeType="1"/>
        </xdr:cNvSpPr>
      </xdr:nvSpPr>
      <xdr:spPr bwMode="auto">
        <a:xfrm flipH="1">
          <a:off x="5029200" y="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1219200</xdr:colOff>
      <xdr:row>0</xdr:row>
      <xdr:rowOff>0</xdr:rowOff>
    </xdr:to>
    <xdr:sp macro="" textlink="">
      <xdr:nvSpPr>
        <xdr:cNvPr id="8419" name="Line 2">
          <a:extLst>
            <a:ext uri="{FF2B5EF4-FFF2-40B4-BE49-F238E27FC236}">
              <a16:creationId xmlns:a16="http://schemas.microsoft.com/office/drawing/2014/main" id="{00000000-0008-0000-0300-0000E3200000}"/>
            </a:ext>
          </a:extLst>
        </xdr:cNvPr>
        <xdr:cNvSpPr>
          <a:spLocks noChangeShapeType="1"/>
        </xdr:cNvSpPr>
      </xdr:nvSpPr>
      <xdr:spPr bwMode="auto">
        <a:xfrm flipH="1">
          <a:off x="7724775" y="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420" name="Line 3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SpPr>
          <a:spLocks noChangeShapeType="1"/>
        </xdr:cNvSpPr>
      </xdr:nvSpPr>
      <xdr:spPr bwMode="auto">
        <a:xfrm flipH="1">
          <a:off x="8982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657225</xdr:colOff>
      <xdr:row>0</xdr:row>
      <xdr:rowOff>0</xdr:rowOff>
    </xdr:to>
    <xdr:sp macro="" textlink="">
      <xdr:nvSpPr>
        <xdr:cNvPr id="8421" name="Line 4">
          <a:extLst>
            <a:ext uri="{FF2B5EF4-FFF2-40B4-BE49-F238E27FC236}">
              <a16:creationId xmlns:a16="http://schemas.microsoft.com/office/drawing/2014/main" id="{00000000-0008-0000-0300-0000E5200000}"/>
            </a:ext>
          </a:extLst>
        </xdr:cNvPr>
        <xdr:cNvSpPr>
          <a:spLocks noChangeShapeType="1"/>
        </xdr:cNvSpPr>
      </xdr:nvSpPr>
      <xdr:spPr bwMode="auto">
        <a:xfrm flipH="1">
          <a:off x="3314700" y="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8422" name="Line 8">
          <a:extLst>
            <a:ext uri="{FF2B5EF4-FFF2-40B4-BE49-F238E27FC236}">
              <a16:creationId xmlns:a16="http://schemas.microsoft.com/office/drawing/2014/main" id="{00000000-0008-0000-0300-0000E6200000}"/>
            </a:ext>
          </a:extLst>
        </xdr:cNvPr>
        <xdr:cNvSpPr>
          <a:spLocks noChangeShapeType="1"/>
        </xdr:cNvSpPr>
      </xdr:nvSpPr>
      <xdr:spPr bwMode="auto">
        <a:xfrm flipH="1">
          <a:off x="5029200" y="2466975"/>
          <a:ext cx="120015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1247775</xdr:colOff>
      <xdr:row>26</xdr:row>
      <xdr:rowOff>0</xdr:rowOff>
    </xdr:to>
    <xdr:sp macro="" textlink="">
      <xdr:nvSpPr>
        <xdr:cNvPr id="8423" name="Line 11">
          <a:extLst>
            <a:ext uri="{FF2B5EF4-FFF2-40B4-BE49-F238E27FC236}">
              <a16:creationId xmlns:a16="http://schemas.microsoft.com/office/drawing/2014/main" id="{00000000-0008-0000-0300-0000E7200000}"/>
            </a:ext>
          </a:extLst>
        </xdr:cNvPr>
        <xdr:cNvSpPr>
          <a:spLocks noChangeShapeType="1"/>
        </xdr:cNvSpPr>
      </xdr:nvSpPr>
      <xdr:spPr bwMode="auto">
        <a:xfrm flipH="1">
          <a:off x="3314700" y="2466975"/>
          <a:ext cx="8667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12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424" name="Line 18">
          <a:extLst>
            <a:ext uri="{FF2B5EF4-FFF2-40B4-BE49-F238E27FC236}">
              <a16:creationId xmlns:a16="http://schemas.microsoft.com/office/drawing/2014/main" id="{00000000-0008-0000-0300-0000E8200000}"/>
            </a:ext>
          </a:extLst>
        </xdr:cNvPr>
        <xdr:cNvSpPr>
          <a:spLocks noChangeShapeType="1"/>
        </xdr:cNvSpPr>
      </xdr:nvSpPr>
      <xdr:spPr bwMode="auto">
        <a:xfrm flipH="1">
          <a:off x="7734300" y="2466975"/>
          <a:ext cx="12477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63" name="Line 1">
          <a:extLst>
            <a:ext uri="{FF2B5EF4-FFF2-40B4-BE49-F238E27FC236}">
              <a16:creationId xmlns:a16="http://schemas.microsoft.com/office/drawing/2014/main" id="{00000000-0008-0000-0400-00003F190000}"/>
            </a:ext>
          </a:extLst>
        </xdr:cNvPr>
        <xdr:cNvSpPr>
          <a:spLocks noChangeShapeType="1"/>
        </xdr:cNvSpPr>
      </xdr:nvSpPr>
      <xdr:spPr bwMode="auto">
        <a:xfrm flipH="1">
          <a:off x="3448050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6464" name="Line 2">
          <a:extLst>
            <a:ext uri="{FF2B5EF4-FFF2-40B4-BE49-F238E27FC236}">
              <a16:creationId xmlns:a16="http://schemas.microsoft.com/office/drawing/2014/main" id="{00000000-0008-0000-0400-000040190000}"/>
            </a:ext>
          </a:extLst>
        </xdr:cNvPr>
        <xdr:cNvSpPr>
          <a:spLocks noChangeShapeType="1"/>
        </xdr:cNvSpPr>
      </xdr:nvSpPr>
      <xdr:spPr bwMode="auto">
        <a:xfrm flipH="1">
          <a:off x="4648200" y="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65" name="Line 3">
          <a:extLst>
            <a:ext uri="{FF2B5EF4-FFF2-40B4-BE49-F238E27FC236}">
              <a16:creationId xmlns:a16="http://schemas.microsoft.com/office/drawing/2014/main" id="{00000000-0008-0000-0400-000041190000}"/>
            </a:ext>
          </a:extLst>
        </xdr:cNvPr>
        <xdr:cNvSpPr>
          <a:spLocks noChangeShapeType="1"/>
        </xdr:cNvSpPr>
      </xdr:nvSpPr>
      <xdr:spPr bwMode="auto">
        <a:xfrm flipH="1">
          <a:off x="5267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590550</xdr:colOff>
      <xdr:row>0</xdr:row>
      <xdr:rowOff>0</xdr:rowOff>
    </xdr:to>
    <xdr:sp macro="" textlink="">
      <xdr:nvSpPr>
        <xdr:cNvPr id="6466" name="Line 4">
          <a:extLst>
            <a:ext uri="{FF2B5EF4-FFF2-40B4-BE49-F238E27FC236}">
              <a16:creationId xmlns:a16="http://schemas.microsoft.com/office/drawing/2014/main" id="{00000000-0008-0000-0400-000042190000}"/>
            </a:ext>
          </a:extLst>
        </xdr:cNvPr>
        <xdr:cNvSpPr>
          <a:spLocks noChangeShapeType="1"/>
        </xdr:cNvSpPr>
      </xdr:nvSpPr>
      <xdr:spPr bwMode="auto">
        <a:xfrm flipH="1">
          <a:off x="2295525" y="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7" name="Line 8">
          <a:extLst>
            <a:ext uri="{FF2B5EF4-FFF2-40B4-BE49-F238E27FC236}">
              <a16:creationId xmlns:a16="http://schemas.microsoft.com/office/drawing/2014/main" id="{00000000-0008-0000-0400-000043190000}"/>
            </a:ext>
          </a:extLst>
        </xdr:cNvPr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8" name="Line 9">
          <a:extLst>
            <a:ext uri="{FF2B5EF4-FFF2-40B4-BE49-F238E27FC236}">
              <a16:creationId xmlns:a16="http://schemas.microsoft.com/office/drawing/2014/main" id="{00000000-0008-0000-0400-000044190000}"/>
            </a:ext>
          </a:extLst>
        </xdr:cNvPr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9" name="Line 10">
          <a:extLst>
            <a:ext uri="{FF2B5EF4-FFF2-40B4-BE49-F238E27FC236}">
              <a16:creationId xmlns:a16="http://schemas.microsoft.com/office/drawing/2014/main" id="{00000000-0008-0000-0400-000045190000}"/>
            </a:ext>
          </a:extLst>
        </xdr:cNvPr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70" name="Line 11">
          <a:extLst>
            <a:ext uri="{FF2B5EF4-FFF2-40B4-BE49-F238E27FC236}">
              <a16:creationId xmlns:a16="http://schemas.microsoft.com/office/drawing/2014/main" id="{00000000-0008-0000-0400-000046190000}"/>
            </a:ext>
          </a:extLst>
        </xdr:cNvPr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71" name="Line 12">
          <a:extLst>
            <a:ext uri="{FF2B5EF4-FFF2-40B4-BE49-F238E27FC236}">
              <a16:creationId xmlns:a16="http://schemas.microsoft.com/office/drawing/2014/main" id="{00000000-0008-0000-0400-000047190000}"/>
            </a:ext>
          </a:extLst>
        </xdr:cNvPr>
        <xdr:cNvSpPr>
          <a:spLocks noChangeShapeType="1"/>
        </xdr:cNvSpPr>
      </xdr:nvSpPr>
      <xdr:spPr bwMode="auto">
        <a:xfrm flipH="1">
          <a:off x="1743075" y="2619375"/>
          <a:ext cx="0" cy="269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5" name="Line 1">
          <a:extLst>
            <a:ext uri="{FF2B5EF4-FFF2-40B4-BE49-F238E27FC236}">
              <a16:creationId xmlns:a16="http://schemas.microsoft.com/office/drawing/2014/main" id="{00000000-0008-0000-0500-0000B7250000}"/>
            </a:ext>
          </a:extLst>
        </xdr:cNvPr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6" name="Line 2">
          <a:extLst>
            <a:ext uri="{FF2B5EF4-FFF2-40B4-BE49-F238E27FC236}">
              <a16:creationId xmlns:a16="http://schemas.microsoft.com/office/drawing/2014/main" id="{00000000-0008-0000-0500-0000B8250000}"/>
            </a:ext>
          </a:extLst>
        </xdr:cNvPr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7" name="Line 3">
          <a:extLst>
            <a:ext uri="{FF2B5EF4-FFF2-40B4-BE49-F238E27FC236}">
              <a16:creationId xmlns:a16="http://schemas.microsoft.com/office/drawing/2014/main" id="{00000000-0008-0000-0500-0000B9250000}"/>
            </a:ext>
          </a:extLst>
        </xdr:cNvPr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8" name="Line 4">
          <a:extLst>
            <a:ext uri="{FF2B5EF4-FFF2-40B4-BE49-F238E27FC236}">
              <a16:creationId xmlns:a16="http://schemas.microsoft.com/office/drawing/2014/main" id="{00000000-0008-0000-0500-0000BA250000}"/>
            </a:ext>
          </a:extLst>
        </xdr:cNvPr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59" name="Line 5">
          <a:extLst>
            <a:ext uri="{FF2B5EF4-FFF2-40B4-BE49-F238E27FC236}">
              <a16:creationId xmlns:a16="http://schemas.microsoft.com/office/drawing/2014/main" id="{00000000-0008-0000-0500-0000BB250000}"/>
            </a:ext>
          </a:extLst>
        </xdr:cNvPr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0" name="Line 6">
          <a:extLst>
            <a:ext uri="{FF2B5EF4-FFF2-40B4-BE49-F238E27FC236}">
              <a16:creationId xmlns:a16="http://schemas.microsoft.com/office/drawing/2014/main" id="{00000000-0008-0000-0500-0000BC250000}"/>
            </a:ext>
          </a:extLst>
        </xdr:cNvPr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1" name="Line 7">
          <a:extLst>
            <a:ext uri="{FF2B5EF4-FFF2-40B4-BE49-F238E27FC236}">
              <a16:creationId xmlns:a16="http://schemas.microsoft.com/office/drawing/2014/main" id="{00000000-0008-0000-0500-0000BD250000}"/>
            </a:ext>
          </a:extLst>
        </xdr:cNvPr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2" name="Line 8">
          <a:extLst>
            <a:ext uri="{FF2B5EF4-FFF2-40B4-BE49-F238E27FC236}">
              <a16:creationId xmlns:a16="http://schemas.microsoft.com/office/drawing/2014/main" id="{00000000-0008-0000-0500-0000BE250000}"/>
            </a:ext>
          </a:extLst>
        </xdr:cNvPr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3" name="Line 9">
          <a:extLst>
            <a:ext uri="{FF2B5EF4-FFF2-40B4-BE49-F238E27FC236}">
              <a16:creationId xmlns:a16="http://schemas.microsoft.com/office/drawing/2014/main" id="{00000000-0008-0000-0500-0000BF250000}"/>
            </a:ext>
          </a:extLst>
        </xdr:cNvPr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4" name="Line 13">
          <a:extLst>
            <a:ext uri="{FF2B5EF4-FFF2-40B4-BE49-F238E27FC236}">
              <a16:creationId xmlns:a16="http://schemas.microsoft.com/office/drawing/2014/main" id="{00000000-0008-0000-0500-0000C0250000}"/>
            </a:ext>
          </a:extLst>
        </xdr:cNvPr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5" name="Line 14">
          <a:extLst>
            <a:ext uri="{FF2B5EF4-FFF2-40B4-BE49-F238E27FC236}">
              <a16:creationId xmlns:a16="http://schemas.microsoft.com/office/drawing/2014/main" id="{00000000-0008-0000-0500-0000C1250000}"/>
            </a:ext>
          </a:extLst>
        </xdr:cNvPr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6" name="Line 15">
          <a:extLst>
            <a:ext uri="{FF2B5EF4-FFF2-40B4-BE49-F238E27FC236}">
              <a16:creationId xmlns:a16="http://schemas.microsoft.com/office/drawing/2014/main" id="{00000000-0008-0000-0500-0000C2250000}"/>
            </a:ext>
          </a:extLst>
        </xdr:cNvPr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7" name="Line 16">
          <a:extLst>
            <a:ext uri="{FF2B5EF4-FFF2-40B4-BE49-F238E27FC236}">
              <a16:creationId xmlns:a16="http://schemas.microsoft.com/office/drawing/2014/main" id="{00000000-0008-0000-0500-0000C3250000}"/>
            </a:ext>
          </a:extLst>
        </xdr:cNvPr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8" name="Line 17">
          <a:extLst>
            <a:ext uri="{FF2B5EF4-FFF2-40B4-BE49-F238E27FC236}">
              <a16:creationId xmlns:a16="http://schemas.microsoft.com/office/drawing/2014/main" id="{00000000-0008-0000-0500-0000C4250000}"/>
            </a:ext>
          </a:extLst>
        </xdr:cNvPr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669" name="Line 18">
          <a:extLst>
            <a:ext uri="{FF2B5EF4-FFF2-40B4-BE49-F238E27FC236}">
              <a16:creationId xmlns:a16="http://schemas.microsoft.com/office/drawing/2014/main" id="{00000000-0008-0000-0500-0000C5250000}"/>
            </a:ext>
          </a:extLst>
        </xdr:cNvPr>
        <xdr:cNvSpPr>
          <a:spLocks noChangeShapeType="1"/>
        </xdr:cNvSpPr>
      </xdr:nvSpPr>
      <xdr:spPr bwMode="auto">
        <a:xfrm flipH="1">
          <a:off x="8086725" y="329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2"/>
  <sheetViews>
    <sheetView tabSelected="1" topLeftCell="A13" zoomScale="85" zoomScaleNormal="85" workbookViewId="0">
      <selection activeCell="A9" sqref="A9:A14"/>
    </sheetView>
  </sheetViews>
  <sheetFormatPr baseColWidth="10" defaultColWidth="11.42578125" defaultRowHeight="18" x14ac:dyDescent="0.25"/>
  <cols>
    <col min="1" max="1" width="85" style="14" customWidth="1"/>
    <col min="2" max="16384" width="11.42578125" style="13"/>
  </cols>
  <sheetData>
    <row r="1" spans="1:1" x14ac:dyDescent="0.25">
      <c r="A1" s="117"/>
    </row>
    <row r="2" spans="1:1" x14ac:dyDescent="0.25">
      <c r="A2" s="118"/>
    </row>
    <row r="3" spans="1:1" x14ac:dyDescent="0.25">
      <c r="A3" s="118"/>
    </row>
    <row r="4" spans="1:1" x14ac:dyDescent="0.25">
      <c r="A4" s="118"/>
    </row>
    <row r="5" spans="1:1" x14ac:dyDescent="0.25">
      <c r="A5" s="118"/>
    </row>
    <row r="6" spans="1:1" ht="18" customHeight="1" x14ac:dyDescent="0.25">
      <c r="A6" s="118"/>
    </row>
    <row r="7" spans="1:1" ht="18" customHeight="1" x14ac:dyDescent="0.25">
      <c r="A7" s="118"/>
    </row>
    <row r="8" spans="1:1" ht="18" customHeight="1" x14ac:dyDescent="0.25">
      <c r="A8" s="118"/>
    </row>
    <row r="9" spans="1:1" ht="18" customHeight="1" x14ac:dyDescent="0.25">
      <c r="A9" s="248" t="s">
        <v>150</v>
      </c>
    </row>
    <row r="10" spans="1:1" ht="18" customHeight="1" x14ac:dyDescent="0.25">
      <c r="A10" s="249"/>
    </row>
    <row r="11" spans="1:1" ht="18" customHeight="1" x14ac:dyDescent="0.25">
      <c r="A11" s="249"/>
    </row>
    <row r="12" spans="1:1" x14ac:dyDescent="0.25">
      <c r="A12" s="249"/>
    </row>
    <row r="13" spans="1:1" x14ac:dyDescent="0.25">
      <c r="A13" s="249"/>
    </row>
    <row r="14" spans="1:1" ht="18" customHeight="1" x14ac:dyDescent="0.25">
      <c r="A14" s="249"/>
    </row>
    <row r="15" spans="1:1" ht="18" customHeight="1" x14ac:dyDescent="0.25">
      <c r="A15" s="191"/>
    </row>
    <row r="16" spans="1:1" ht="18" customHeight="1" x14ac:dyDescent="0.25">
      <c r="A16" s="191"/>
    </row>
    <row r="17" spans="1:1" ht="18" customHeight="1" x14ac:dyDescent="0.35">
      <c r="A17" s="192"/>
    </row>
    <row r="18" spans="1:1" ht="18" customHeight="1" x14ac:dyDescent="0.35">
      <c r="A18" s="193"/>
    </row>
    <row r="19" spans="1:1" ht="18" customHeight="1" x14ac:dyDescent="0.25">
      <c r="A19" s="194"/>
    </row>
    <row r="20" spans="1:1" x14ac:dyDescent="0.25">
      <c r="A20" s="195"/>
    </row>
    <row r="21" spans="1:1" x14ac:dyDescent="0.25">
      <c r="A21" s="191"/>
    </row>
    <row r="22" spans="1:1" x14ac:dyDescent="0.25">
      <c r="A22" s="191"/>
    </row>
    <row r="23" spans="1:1" x14ac:dyDescent="0.25">
      <c r="A23" s="191"/>
    </row>
    <row r="24" spans="1:1" x14ac:dyDescent="0.25">
      <c r="A24" s="191"/>
    </row>
    <row r="25" spans="1:1" x14ac:dyDescent="0.25">
      <c r="A25" s="191"/>
    </row>
    <row r="26" spans="1:1" x14ac:dyDescent="0.25">
      <c r="A26" s="191"/>
    </row>
    <row r="27" spans="1:1" x14ac:dyDescent="0.25">
      <c r="A27" s="191" t="s">
        <v>151</v>
      </c>
    </row>
    <row r="28" spans="1:1" x14ac:dyDescent="0.25">
      <c r="A28" s="191"/>
    </row>
    <row r="29" spans="1:1" x14ac:dyDescent="0.25">
      <c r="A29" s="191" t="s">
        <v>152</v>
      </c>
    </row>
    <row r="30" spans="1:1" x14ac:dyDescent="0.25">
      <c r="A30" s="191"/>
    </row>
    <row r="31" spans="1:1" x14ac:dyDescent="0.25">
      <c r="A31" s="191"/>
    </row>
    <row r="32" spans="1:1" x14ac:dyDescent="0.25">
      <c r="A32" s="191"/>
    </row>
    <row r="33" spans="1:1" x14ac:dyDescent="0.25">
      <c r="A33" s="191"/>
    </row>
    <row r="34" spans="1:1" x14ac:dyDescent="0.25">
      <c r="A34" s="191"/>
    </row>
    <row r="35" spans="1:1" x14ac:dyDescent="0.25">
      <c r="A35" s="191"/>
    </row>
    <row r="36" spans="1:1" x14ac:dyDescent="0.25">
      <c r="A36" s="191"/>
    </row>
    <row r="37" spans="1:1" x14ac:dyDescent="0.25">
      <c r="A37" s="191"/>
    </row>
    <row r="38" spans="1:1" x14ac:dyDescent="0.25">
      <c r="A38" s="191"/>
    </row>
    <row r="39" spans="1:1" x14ac:dyDescent="0.25">
      <c r="A39" s="191"/>
    </row>
    <row r="40" spans="1:1" x14ac:dyDescent="0.25">
      <c r="A40" s="191" t="s">
        <v>43</v>
      </c>
    </row>
    <row r="41" spans="1:1" x14ac:dyDescent="0.25">
      <c r="A41" s="191"/>
    </row>
    <row r="42" spans="1:1" x14ac:dyDescent="0.25">
      <c r="A42" s="196"/>
    </row>
  </sheetData>
  <mergeCells count="1">
    <mergeCell ref="A9:A14"/>
  </mergeCells>
  <phoneticPr fontId="13" type="noConversion"/>
  <pageMargins left="1.1100000000000001" right="0.66" top="0.68" bottom="0.51" header="0.35" footer="0.3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topLeftCell="A7" zoomScale="70" zoomScaleNormal="70" workbookViewId="0">
      <selection activeCell="D44" sqref="D44"/>
    </sheetView>
  </sheetViews>
  <sheetFormatPr baseColWidth="10" defaultColWidth="11.42578125" defaultRowHeight="18" x14ac:dyDescent="0.25"/>
  <cols>
    <col min="1" max="1" width="56" style="1" customWidth="1"/>
    <col min="2" max="2" width="18.85546875" style="4" bestFit="1" customWidth="1"/>
    <col min="3" max="4" width="14.85546875" style="5" bestFit="1" customWidth="1"/>
    <col min="5" max="16384" width="11.42578125" style="6"/>
  </cols>
  <sheetData>
    <row r="1" spans="1:4" ht="51" customHeight="1" x14ac:dyDescent="0.25">
      <c r="A1" s="119" t="s">
        <v>47</v>
      </c>
      <c r="B1" s="8"/>
      <c r="C1" s="9"/>
      <c r="D1" s="9"/>
    </row>
    <row r="2" spans="1:4" ht="18.75" thickBot="1" x14ac:dyDescent="0.3">
      <c r="A2" s="10" t="s">
        <v>45</v>
      </c>
      <c r="B2" s="8"/>
      <c r="C2" s="37"/>
      <c r="D2" s="37"/>
    </row>
    <row r="3" spans="1:4" s="7" customFormat="1" ht="18.75" thickBot="1" x14ac:dyDescent="0.3">
      <c r="A3" s="115"/>
      <c r="B3" s="220" t="s">
        <v>46</v>
      </c>
      <c r="C3" s="221" t="s">
        <v>17</v>
      </c>
      <c r="D3" s="221" t="s">
        <v>17</v>
      </c>
    </row>
    <row r="4" spans="1:4" s="7" customFormat="1" ht="36.75" x14ac:dyDescent="0.25">
      <c r="A4" s="124" t="s">
        <v>18</v>
      </c>
      <c r="B4" s="170" t="s">
        <v>134</v>
      </c>
      <c r="C4" s="178" t="s">
        <v>146</v>
      </c>
      <c r="D4" s="179" t="s">
        <v>145</v>
      </c>
    </row>
    <row r="5" spans="1:4" x14ac:dyDescent="0.25">
      <c r="A5" s="177" t="s">
        <v>19</v>
      </c>
      <c r="B5" s="142">
        <v>0</v>
      </c>
      <c r="C5" s="139">
        <v>0</v>
      </c>
      <c r="D5" s="139">
        <v>0</v>
      </c>
    </row>
    <row r="6" spans="1:4" x14ac:dyDescent="0.25">
      <c r="A6" s="177" t="s">
        <v>120</v>
      </c>
      <c r="B6" s="142">
        <v>2000</v>
      </c>
      <c r="C6" s="139">
        <v>0</v>
      </c>
      <c r="D6" s="139">
        <v>0</v>
      </c>
    </row>
    <row r="7" spans="1:4" x14ac:dyDescent="0.25">
      <c r="A7" s="177" t="s">
        <v>20</v>
      </c>
      <c r="B7" s="142">
        <v>3000</v>
      </c>
      <c r="C7" s="139">
        <v>0</v>
      </c>
      <c r="D7" s="139">
        <v>0</v>
      </c>
    </row>
    <row r="8" spans="1:4" x14ac:dyDescent="0.25">
      <c r="A8" s="177" t="s">
        <v>121</v>
      </c>
      <c r="B8" s="142">
        <v>3000</v>
      </c>
      <c r="C8" s="139">
        <v>0</v>
      </c>
      <c r="D8" s="139">
        <v>0</v>
      </c>
    </row>
    <row r="9" spans="1:4" x14ac:dyDescent="0.25">
      <c r="A9" s="177" t="s">
        <v>34</v>
      </c>
      <c r="B9" s="142">
        <v>6000</v>
      </c>
      <c r="C9" s="139">
        <v>0</v>
      </c>
      <c r="D9" s="139">
        <v>0</v>
      </c>
    </row>
    <row r="10" spans="1:4" x14ac:dyDescent="0.25">
      <c r="A10" s="177" t="s">
        <v>12</v>
      </c>
      <c r="B10" s="142">
        <v>2000</v>
      </c>
      <c r="C10" s="139">
        <v>0</v>
      </c>
      <c r="D10" s="139">
        <v>0</v>
      </c>
    </row>
    <row r="11" spans="1:4" x14ac:dyDescent="0.25">
      <c r="A11" s="173" t="s">
        <v>21</v>
      </c>
      <c r="B11" s="218">
        <f>SUM(B5:B10)</f>
        <v>16000</v>
      </c>
      <c r="C11" s="50">
        <f>SUM(C5:C10)</f>
        <v>0</v>
      </c>
      <c r="D11" s="50">
        <f>SUM(D5:D10)</f>
        <v>0</v>
      </c>
    </row>
    <row r="12" spans="1:4" ht="9.75" customHeight="1" x14ac:dyDescent="0.25">
      <c r="A12" s="55"/>
      <c r="B12" s="213"/>
      <c r="C12" s="50"/>
      <c r="D12" s="50"/>
    </row>
    <row r="13" spans="1:4" ht="27.6" customHeight="1" x14ac:dyDescent="0.25">
      <c r="A13" s="125" t="s">
        <v>22</v>
      </c>
      <c r="B13" s="143"/>
      <c r="C13" s="50"/>
      <c r="D13" s="50"/>
    </row>
    <row r="14" spans="1:4" x14ac:dyDescent="0.25">
      <c r="A14" s="177" t="s">
        <v>23</v>
      </c>
      <c r="B14" s="143">
        <v>2000</v>
      </c>
      <c r="C14" s="139">
        <v>0</v>
      </c>
      <c r="D14" s="139">
        <v>0</v>
      </c>
    </row>
    <row r="15" spans="1:4" x14ac:dyDescent="0.25">
      <c r="A15" s="177" t="s">
        <v>24</v>
      </c>
      <c r="B15" s="143">
        <v>8000</v>
      </c>
      <c r="C15" s="139">
        <v>0</v>
      </c>
      <c r="D15" s="139">
        <v>0</v>
      </c>
    </row>
    <row r="16" spans="1:4" x14ac:dyDescent="0.25">
      <c r="A16" s="177" t="s">
        <v>85</v>
      </c>
      <c r="B16" s="143">
        <v>5000</v>
      </c>
      <c r="C16" s="139">
        <v>0</v>
      </c>
      <c r="D16" s="139">
        <v>0</v>
      </c>
    </row>
    <row r="17" spans="1:4" x14ac:dyDescent="0.25">
      <c r="A17" s="177" t="s">
        <v>12</v>
      </c>
      <c r="B17" s="143">
        <v>5000</v>
      </c>
      <c r="C17" s="139">
        <v>0</v>
      </c>
      <c r="D17" s="139">
        <v>0</v>
      </c>
    </row>
    <row r="18" spans="1:4" x14ac:dyDescent="0.25">
      <c r="A18" s="173" t="s">
        <v>25</v>
      </c>
      <c r="B18" s="218">
        <f>SUM(B14:B17)</f>
        <v>20000</v>
      </c>
      <c r="C18" s="50">
        <f>SUM(C14:C17)</f>
        <v>0</v>
      </c>
      <c r="D18" s="50">
        <f>SUM(D14:D17)</f>
        <v>0</v>
      </c>
    </row>
    <row r="19" spans="1:4" ht="9.75" customHeight="1" x14ac:dyDescent="0.25">
      <c r="A19" s="55"/>
      <c r="B19" s="213"/>
      <c r="C19" s="50"/>
      <c r="D19" s="50"/>
    </row>
    <row r="20" spans="1:4" ht="26.45" customHeight="1" x14ac:dyDescent="0.25">
      <c r="A20" s="125" t="s">
        <v>26</v>
      </c>
      <c r="B20" s="143"/>
      <c r="C20" s="50"/>
      <c r="D20" s="50"/>
    </row>
    <row r="21" spans="1:4" x14ac:dyDescent="0.25">
      <c r="A21" s="177" t="s">
        <v>27</v>
      </c>
      <c r="B21" s="143">
        <v>500</v>
      </c>
      <c r="C21" s="139">
        <v>0</v>
      </c>
      <c r="D21" s="139">
        <v>0</v>
      </c>
    </row>
    <row r="22" spans="1:4" x14ac:dyDescent="0.25">
      <c r="A22" s="177" t="s">
        <v>122</v>
      </c>
      <c r="B22" s="143">
        <v>100</v>
      </c>
      <c r="C22" s="139">
        <v>0</v>
      </c>
      <c r="D22" s="139">
        <v>0</v>
      </c>
    </row>
    <row r="23" spans="1:4" x14ac:dyDescent="0.25">
      <c r="A23" s="177" t="s">
        <v>28</v>
      </c>
      <c r="B23" s="142">
        <v>0</v>
      </c>
      <c r="C23" s="139">
        <v>0</v>
      </c>
      <c r="D23" s="139">
        <v>0</v>
      </c>
    </row>
    <row r="24" spans="1:4" x14ac:dyDescent="0.25">
      <c r="A24" s="177" t="s">
        <v>12</v>
      </c>
      <c r="B24" s="142">
        <v>0</v>
      </c>
      <c r="C24" s="139">
        <v>0</v>
      </c>
      <c r="D24" s="139">
        <v>0</v>
      </c>
    </row>
    <row r="25" spans="1:4" x14ac:dyDescent="0.25">
      <c r="A25" s="173" t="s">
        <v>29</v>
      </c>
      <c r="B25" s="219">
        <f>SUM(B21:B24)</f>
        <v>600</v>
      </c>
      <c r="C25" s="50">
        <f>SUM(C21:C24)</f>
        <v>0</v>
      </c>
      <c r="D25" s="50">
        <f>SUM(D21:D24)</f>
        <v>0</v>
      </c>
    </row>
    <row r="26" spans="1:4" ht="9.75" customHeight="1" x14ac:dyDescent="0.25">
      <c r="A26" s="55"/>
      <c r="B26" s="143"/>
      <c r="C26" s="50"/>
      <c r="D26" s="50"/>
    </row>
    <row r="27" spans="1:4" ht="26.45" customHeight="1" x14ac:dyDescent="0.25">
      <c r="A27" s="125" t="s">
        <v>30</v>
      </c>
      <c r="B27" s="219">
        <f>B25+B18+B11</f>
        <v>36600</v>
      </c>
      <c r="C27" s="50">
        <f>C11+C18+C25</f>
        <v>0</v>
      </c>
      <c r="D27" s="50">
        <f>D11+D18+D25</f>
        <v>0</v>
      </c>
    </row>
    <row r="28" spans="1:4" ht="9.75" customHeight="1" x14ac:dyDescent="0.25">
      <c r="A28" s="55"/>
      <c r="B28" s="213"/>
      <c r="C28" s="50"/>
      <c r="D28" s="50"/>
    </row>
    <row r="29" spans="1:4" s="127" customFormat="1" ht="26.45" customHeight="1" x14ac:dyDescent="0.2">
      <c r="A29" s="125" t="s">
        <v>36</v>
      </c>
      <c r="B29" s="144"/>
      <c r="C29" s="126"/>
      <c r="D29" s="126"/>
    </row>
    <row r="30" spans="1:4" x14ac:dyDescent="0.25">
      <c r="A30" s="180" t="s">
        <v>31</v>
      </c>
      <c r="B30" s="142">
        <v>5000</v>
      </c>
      <c r="C30" s="139">
        <v>0</v>
      </c>
      <c r="D30" s="139">
        <v>0</v>
      </c>
    </row>
    <row r="31" spans="1:4" x14ac:dyDescent="0.25">
      <c r="A31" s="181" t="s">
        <v>32</v>
      </c>
      <c r="B31" s="142">
        <v>2000</v>
      </c>
      <c r="C31" s="139">
        <v>0</v>
      </c>
      <c r="D31" s="139">
        <v>0</v>
      </c>
    </row>
    <row r="32" spans="1:4" x14ac:dyDescent="0.25">
      <c r="A32" s="181" t="s">
        <v>123</v>
      </c>
      <c r="B32" s="142">
        <v>10000</v>
      </c>
      <c r="C32" s="139">
        <v>0</v>
      </c>
      <c r="D32" s="139">
        <v>0</v>
      </c>
    </row>
    <row r="33" spans="1:7" x14ac:dyDescent="0.25">
      <c r="A33" s="181" t="s">
        <v>84</v>
      </c>
      <c r="B33" s="142">
        <v>0</v>
      </c>
      <c r="C33" s="139">
        <v>0</v>
      </c>
      <c r="D33" s="139">
        <v>0</v>
      </c>
    </row>
    <row r="34" spans="1:7" x14ac:dyDescent="0.25">
      <c r="A34" s="174" t="s">
        <v>33</v>
      </c>
      <c r="B34" s="219">
        <f>SUM(B30:B33)</f>
        <v>17000</v>
      </c>
      <c r="C34" s="50">
        <f>SUM(C30:C33)</f>
        <v>0</v>
      </c>
      <c r="D34" s="50">
        <f>SUM(D30:D33)</f>
        <v>0</v>
      </c>
    </row>
    <row r="35" spans="1:7" ht="9.75" customHeight="1" x14ac:dyDescent="0.25">
      <c r="A35" s="55"/>
      <c r="B35" s="213"/>
      <c r="C35" s="50"/>
      <c r="D35" s="50"/>
    </row>
    <row r="36" spans="1:7" ht="26.45" customHeight="1" x14ac:dyDescent="0.25">
      <c r="A36" s="128" t="s">
        <v>35</v>
      </c>
      <c r="B36" s="145">
        <f>B27-B34</f>
        <v>19600</v>
      </c>
      <c r="C36" s="50">
        <f>C27-C34</f>
        <v>0</v>
      </c>
      <c r="D36" s="50">
        <f>D27-D34</f>
        <v>0</v>
      </c>
    </row>
    <row r="37" spans="1:7" x14ac:dyDescent="0.25">
      <c r="A37" s="181" t="s">
        <v>124</v>
      </c>
      <c r="B37" s="146"/>
      <c r="C37" s="139"/>
      <c r="D37" s="139"/>
    </row>
    <row r="38" spans="1:7" x14ac:dyDescent="0.25">
      <c r="A38" s="181" t="s">
        <v>37</v>
      </c>
      <c r="B38" s="146"/>
      <c r="C38" s="139">
        <v>0</v>
      </c>
      <c r="D38" s="139">
        <v>0</v>
      </c>
    </row>
    <row r="39" spans="1:7" x14ac:dyDescent="0.25">
      <c r="A39" s="181" t="s">
        <v>38</v>
      </c>
      <c r="B39" s="146"/>
      <c r="C39" s="139">
        <v>0</v>
      </c>
      <c r="D39" s="139">
        <v>0</v>
      </c>
    </row>
    <row r="40" spans="1:7" x14ac:dyDescent="0.25">
      <c r="A40" s="181" t="s">
        <v>75</v>
      </c>
      <c r="B40" s="146"/>
      <c r="C40" s="139">
        <v>0</v>
      </c>
      <c r="D40" s="139">
        <v>0</v>
      </c>
    </row>
    <row r="41" spans="1:7" x14ac:dyDescent="0.25">
      <c r="A41" s="181" t="s">
        <v>42</v>
      </c>
      <c r="B41" s="146"/>
      <c r="C41" s="139">
        <v>0</v>
      </c>
      <c r="D41" s="139">
        <v>0</v>
      </c>
    </row>
    <row r="42" spans="1:7" s="13" customFormat="1" ht="9.75" customHeight="1" x14ac:dyDescent="0.25">
      <c r="A42" s="55"/>
      <c r="B42" s="101"/>
      <c r="C42" s="11"/>
      <c r="D42" s="11"/>
    </row>
    <row r="43" spans="1:7" s="13" customFormat="1" ht="33" customHeight="1" thickBot="1" x14ac:dyDescent="0.3">
      <c r="A43" s="116" t="s">
        <v>43</v>
      </c>
      <c r="B43" s="102" t="s">
        <v>44</v>
      </c>
      <c r="C43" s="11"/>
      <c r="D43" s="11"/>
    </row>
    <row r="44" spans="1:7" x14ac:dyDescent="0.25">
      <c r="C44" s="52"/>
      <c r="D44" s="99"/>
    </row>
    <row r="45" spans="1:7" s="27" customFormat="1" ht="11.25" x14ac:dyDescent="0.2">
      <c r="A45" s="256" t="s">
        <v>153</v>
      </c>
      <c r="B45" s="28"/>
      <c r="C45" s="28"/>
      <c r="D45" s="28"/>
      <c r="E45" s="28"/>
      <c r="F45" s="28"/>
      <c r="G45" s="28"/>
    </row>
  </sheetData>
  <phoneticPr fontId="13" type="noConversion"/>
  <pageMargins left="0.81" right="0.1" top="0.76" bottom="0.28999999999999998" header="0.35" footer="0.2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13" zoomScale="80" zoomScaleNormal="80" workbookViewId="0">
      <selection activeCell="E48" sqref="E48"/>
    </sheetView>
  </sheetViews>
  <sheetFormatPr baseColWidth="10" defaultColWidth="11.42578125" defaultRowHeight="12.75" x14ac:dyDescent="0.2"/>
  <cols>
    <col min="1" max="1" width="42.42578125" style="18" customWidth="1"/>
    <col min="2" max="2" width="12.28515625" style="18" bestFit="1" customWidth="1"/>
    <col min="3" max="3" width="13.85546875" style="18" bestFit="1" customWidth="1"/>
    <col min="4" max="5" width="16.7109375" style="18" customWidth="1"/>
    <col min="6" max="16384" width="11.42578125" style="18"/>
  </cols>
  <sheetData>
    <row r="1" spans="1:5" ht="51" customHeight="1" x14ac:dyDescent="0.2">
      <c r="A1" s="120" t="s">
        <v>98</v>
      </c>
      <c r="B1" s="121"/>
      <c r="C1" s="121"/>
      <c r="D1" s="121"/>
      <c r="E1" s="56"/>
    </row>
    <row r="2" spans="1:5" ht="34.5" customHeight="1" thickBot="1" x14ac:dyDescent="0.3">
      <c r="A2" s="132" t="s">
        <v>125</v>
      </c>
      <c r="B2" s="250" t="s">
        <v>135</v>
      </c>
      <c r="C2" s="251"/>
      <c r="D2" s="98"/>
      <c r="E2" s="25"/>
    </row>
    <row r="3" spans="1:5" ht="27" customHeight="1" x14ac:dyDescent="0.25">
      <c r="A3" s="129" t="s">
        <v>99</v>
      </c>
      <c r="B3" s="222" t="s">
        <v>100</v>
      </c>
      <c r="C3" s="223" t="s">
        <v>100</v>
      </c>
      <c r="D3" s="226" t="s">
        <v>83</v>
      </c>
      <c r="E3" s="227" t="s">
        <v>83</v>
      </c>
    </row>
    <row r="4" spans="1:5" ht="15.75" x14ac:dyDescent="0.25">
      <c r="A4" s="57"/>
      <c r="B4" s="224" t="s">
        <v>101</v>
      </c>
      <c r="C4" s="225" t="s">
        <v>102</v>
      </c>
      <c r="D4" s="228" t="s">
        <v>101</v>
      </c>
      <c r="E4" s="229" t="s">
        <v>102</v>
      </c>
    </row>
    <row r="5" spans="1:5" ht="15.75" x14ac:dyDescent="0.25">
      <c r="A5" s="176" t="s">
        <v>103</v>
      </c>
      <c r="B5" s="149">
        <v>300</v>
      </c>
      <c r="C5" s="150">
        <f>B5*12</f>
        <v>3600</v>
      </c>
      <c r="D5" s="60">
        <v>0</v>
      </c>
      <c r="E5" s="34">
        <f>D5*12</f>
        <v>0</v>
      </c>
    </row>
    <row r="6" spans="1:5" ht="15.75" x14ac:dyDescent="0.25">
      <c r="A6" s="176" t="s">
        <v>77</v>
      </c>
      <c r="B6" s="149">
        <v>50</v>
      </c>
      <c r="C6" s="150">
        <f t="shared" ref="C6:C11" si="0">B6*12</f>
        <v>600</v>
      </c>
      <c r="D6" s="60">
        <v>0</v>
      </c>
      <c r="E6" s="34">
        <f t="shared" ref="E6:E12" si="1">D6*12</f>
        <v>0</v>
      </c>
    </row>
    <row r="7" spans="1:5" ht="15.75" x14ac:dyDescent="0.25">
      <c r="A7" s="176" t="s">
        <v>78</v>
      </c>
      <c r="B7" s="149">
        <v>50</v>
      </c>
      <c r="C7" s="150">
        <f t="shared" si="0"/>
        <v>600</v>
      </c>
      <c r="D7" s="60">
        <v>0</v>
      </c>
      <c r="E7" s="34">
        <f t="shared" si="1"/>
        <v>0</v>
      </c>
    </row>
    <row r="8" spans="1:5" ht="15.75" x14ac:dyDescent="0.25">
      <c r="A8" s="176" t="s">
        <v>79</v>
      </c>
      <c r="B8" s="149">
        <v>135</v>
      </c>
      <c r="C8" s="150">
        <f t="shared" si="0"/>
        <v>1620</v>
      </c>
      <c r="D8" s="60">
        <v>0</v>
      </c>
      <c r="E8" s="34">
        <f t="shared" si="1"/>
        <v>0</v>
      </c>
    </row>
    <row r="9" spans="1:5" ht="15.75" x14ac:dyDescent="0.25">
      <c r="A9" s="176" t="s">
        <v>80</v>
      </c>
      <c r="B9" s="149">
        <v>450</v>
      </c>
      <c r="C9" s="150">
        <f t="shared" si="0"/>
        <v>5400</v>
      </c>
      <c r="D9" s="60">
        <v>0</v>
      </c>
      <c r="E9" s="34">
        <f t="shared" si="1"/>
        <v>0</v>
      </c>
    </row>
    <row r="10" spans="1:5" ht="15.75" x14ac:dyDescent="0.25">
      <c r="A10" s="176" t="s">
        <v>81</v>
      </c>
      <c r="B10" s="149">
        <v>450</v>
      </c>
      <c r="C10" s="150">
        <f t="shared" si="0"/>
        <v>5400</v>
      </c>
      <c r="D10" s="60">
        <v>0</v>
      </c>
      <c r="E10" s="34">
        <f t="shared" si="1"/>
        <v>0</v>
      </c>
    </row>
    <row r="11" spans="1:5" ht="15.75" x14ac:dyDescent="0.25">
      <c r="A11" s="176" t="s">
        <v>12</v>
      </c>
      <c r="B11" s="149">
        <v>65</v>
      </c>
      <c r="C11" s="150">
        <f t="shared" si="0"/>
        <v>780</v>
      </c>
      <c r="D11" s="60">
        <v>0</v>
      </c>
      <c r="E11" s="34">
        <f t="shared" si="1"/>
        <v>0</v>
      </c>
    </row>
    <row r="12" spans="1:5" ht="15.75" x14ac:dyDescent="0.25">
      <c r="A12" s="176" t="s">
        <v>104</v>
      </c>
      <c r="B12" s="151">
        <v>0</v>
      </c>
      <c r="C12" s="152">
        <v>0</v>
      </c>
      <c r="D12" s="60">
        <v>0</v>
      </c>
      <c r="E12" s="34">
        <f t="shared" si="1"/>
        <v>0</v>
      </c>
    </row>
    <row r="13" spans="1:5" ht="16.5" thickBot="1" x14ac:dyDescent="0.3">
      <c r="A13" s="175" t="s">
        <v>105</v>
      </c>
      <c r="B13" s="153">
        <f>SUM(B5:B12)</f>
        <v>1500</v>
      </c>
      <c r="C13" s="154">
        <f>SUM(C5:C12)</f>
        <v>18000</v>
      </c>
      <c r="D13" s="136">
        <f>SUM(D5:D12)</f>
        <v>0</v>
      </c>
      <c r="E13" s="137">
        <f>SUM(E5:E12)</f>
        <v>0</v>
      </c>
    </row>
    <row r="14" spans="1:5" ht="15.75" thickBot="1" x14ac:dyDescent="0.3">
      <c r="A14" s="103"/>
      <c r="B14" s="214"/>
      <c r="C14" s="215"/>
      <c r="D14" s="61"/>
      <c r="E14" s="62"/>
    </row>
    <row r="15" spans="1:5" ht="27" customHeight="1" x14ac:dyDescent="0.25">
      <c r="A15" s="129" t="s">
        <v>106</v>
      </c>
      <c r="B15" s="222" t="s">
        <v>100</v>
      </c>
      <c r="C15" s="223" t="s">
        <v>100</v>
      </c>
      <c r="D15" s="226" t="s">
        <v>83</v>
      </c>
      <c r="E15" s="227" t="s">
        <v>83</v>
      </c>
    </row>
    <row r="16" spans="1:5" ht="15.75" x14ac:dyDescent="0.25">
      <c r="A16" s="63"/>
      <c r="B16" s="224" t="s">
        <v>101</v>
      </c>
      <c r="C16" s="225" t="s">
        <v>102</v>
      </c>
      <c r="D16" s="228" t="s">
        <v>101</v>
      </c>
      <c r="E16" s="229" t="s">
        <v>102</v>
      </c>
    </row>
    <row r="17" spans="1:5" ht="15.75" x14ac:dyDescent="0.25">
      <c r="A17" s="176" t="s">
        <v>5</v>
      </c>
      <c r="B17" s="149">
        <v>380</v>
      </c>
      <c r="C17" s="155">
        <f>B17*12</f>
        <v>4560</v>
      </c>
      <c r="D17" s="60">
        <v>0</v>
      </c>
      <c r="E17" s="34">
        <f>D17*12</f>
        <v>0</v>
      </c>
    </row>
    <row r="18" spans="1:5" ht="15.75" x14ac:dyDescent="0.25">
      <c r="A18" s="176" t="s">
        <v>6</v>
      </c>
      <c r="B18" s="149">
        <v>120</v>
      </c>
      <c r="C18" s="155">
        <f t="shared" ref="C18:C30" si="2">B18*12</f>
        <v>1440</v>
      </c>
      <c r="D18" s="60">
        <v>0</v>
      </c>
      <c r="E18" s="34">
        <f t="shared" ref="E18:E31" si="3">D18*12</f>
        <v>0</v>
      </c>
    </row>
    <row r="19" spans="1:5" ht="15.75" x14ac:dyDescent="0.25">
      <c r="A19" s="176" t="s">
        <v>94</v>
      </c>
      <c r="B19" s="149">
        <v>200</v>
      </c>
      <c r="C19" s="155">
        <f t="shared" si="2"/>
        <v>2400</v>
      </c>
      <c r="D19" s="60">
        <v>0</v>
      </c>
      <c r="E19" s="34">
        <f t="shared" si="3"/>
        <v>0</v>
      </c>
    </row>
    <row r="20" spans="1:5" ht="15.75" x14ac:dyDescent="0.25">
      <c r="A20" s="176" t="s">
        <v>90</v>
      </c>
      <c r="B20" s="149">
        <v>120</v>
      </c>
      <c r="C20" s="155">
        <f t="shared" si="2"/>
        <v>1440</v>
      </c>
      <c r="D20" s="60">
        <v>0</v>
      </c>
      <c r="E20" s="34">
        <f t="shared" si="3"/>
        <v>0</v>
      </c>
    </row>
    <row r="21" spans="1:5" ht="15.75" x14ac:dyDescent="0.25">
      <c r="A21" s="176" t="s">
        <v>7</v>
      </c>
      <c r="B21" s="149">
        <v>250</v>
      </c>
      <c r="C21" s="155">
        <f t="shared" si="2"/>
        <v>3000</v>
      </c>
      <c r="D21" s="60">
        <v>0</v>
      </c>
      <c r="E21" s="34">
        <f t="shared" si="3"/>
        <v>0</v>
      </c>
    </row>
    <row r="22" spans="1:5" ht="15.75" x14ac:dyDescent="0.25">
      <c r="A22" s="176" t="s">
        <v>92</v>
      </c>
      <c r="B22" s="149">
        <v>100</v>
      </c>
      <c r="C22" s="155">
        <f t="shared" si="2"/>
        <v>1200</v>
      </c>
      <c r="D22" s="60">
        <v>0</v>
      </c>
      <c r="E22" s="34">
        <f t="shared" si="3"/>
        <v>0</v>
      </c>
    </row>
    <row r="23" spans="1:5" ht="15.75" x14ac:dyDescent="0.25">
      <c r="A23" s="176" t="s">
        <v>91</v>
      </c>
      <c r="B23" s="149">
        <v>150</v>
      </c>
      <c r="C23" s="155">
        <f t="shared" si="2"/>
        <v>1800</v>
      </c>
      <c r="D23" s="60">
        <v>0</v>
      </c>
      <c r="E23" s="34">
        <f t="shared" si="3"/>
        <v>0</v>
      </c>
    </row>
    <row r="24" spans="1:5" ht="15.75" x14ac:dyDescent="0.25">
      <c r="A24" s="176" t="s">
        <v>87</v>
      </c>
      <c r="B24" s="149">
        <v>120</v>
      </c>
      <c r="C24" s="155">
        <f t="shared" si="2"/>
        <v>1440</v>
      </c>
      <c r="D24" s="60">
        <v>0</v>
      </c>
      <c r="E24" s="34">
        <f t="shared" si="3"/>
        <v>0</v>
      </c>
    </row>
    <row r="25" spans="1:5" ht="15.75" x14ac:dyDescent="0.25">
      <c r="A25" s="176" t="s">
        <v>76</v>
      </c>
      <c r="B25" s="149">
        <v>80</v>
      </c>
      <c r="C25" s="155">
        <f t="shared" si="2"/>
        <v>960</v>
      </c>
      <c r="D25" s="60">
        <v>0</v>
      </c>
      <c r="E25" s="34">
        <f t="shared" si="3"/>
        <v>0</v>
      </c>
    </row>
    <row r="26" spans="1:5" ht="15.75" x14ac:dyDescent="0.25">
      <c r="A26" s="176" t="s">
        <v>8</v>
      </c>
      <c r="B26" s="149">
        <v>10</v>
      </c>
      <c r="C26" s="155">
        <f t="shared" si="2"/>
        <v>120</v>
      </c>
      <c r="D26" s="60">
        <v>0</v>
      </c>
      <c r="E26" s="34">
        <f t="shared" si="3"/>
        <v>0</v>
      </c>
    </row>
    <row r="27" spans="1:5" ht="15.75" x14ac:dyDescent="0.25">
      <c r="A27" s="176" t="s">
        <v>9</v>
      </c>
      <c r="B27" s="149">
        <v>0</v>
      </c>
      <c r="C27" s="155">
        <f t="shared" si="2"/>
        <v>0</v>
      </c>
      <c r="D27" s="60">
        <v>0</v>
      </c>
      <c r="E27" s="34">
        <f t="shared" si="3"/>
        <v>0</v>
      </c>
    </row>
    <row r="28" spans="1:5" ht="15.75" x14ac:dyDescent="0.25">
      <c r="A28" s="176" t="s">
        <v>10</v>
      </c>
      <c r="B28" s="149">
        <v>20</v>
      </c>
      <c r="C28" s="155">
        <f t="shared" si="2"/>
        <v>240</v>
      </c>
      <c r="D28" s="60">
        <v>0</v>
      </c>
      <c r="E28" s="34">
        <f t="shared" si="3"/>
        <v>0</v>
      </c>
    </row>
    <row r="29" spans="1:5" ht="15.75" x14ac:dyDescent="0.25">
      <c r="A29" s="176" t="s">
        <v>11</v>
      </c>
      <c r="B29" s="149">
        <v>30</v>
      </c>
      <c r="C29" s="155">
        <f t="shared" si="2"/>
        <v>360</v>
      </c>
      <c r="D29" s="60">
        <v>0</v>
      </c>
      <c r="E29" s="34">
        <f t="shared" si="3"/>
        <v>0</v>
      </c>
    </row>
    <row r="30" spans="1:5" ht="15.75" x14ac:dyDescent="0.25">
      <c r="A30" s="176" t="s">
        <v>93</v>
      </c>
      <c r="B30" s="149">
        <v>20</v>
      </c>
      <c r="C30" s="155">
        <f t="shared" si="2"/>
        <v>240</v>
      </c>
      <c r="D30" s="60">
        <v>0</v>
      </c>
      <c r="E30" s="34">
        <f t="shared" si="3"/>
        <v>0</v>
      </c>
    </row>
    <row r="31" spans="1:5" ht="16.5" thickBot="1" x14ac:dyDescent="0.3">
      <c r="A31" s="175" t="s">
        <v>107</v>
      </c>
      <c r="B31" s="156">
        <f>SUM(B17:B30)</f>
        <v>1600</v>
      </c>
      <c r="C31" s="157">
        <f>SUM(C17:C30)</f>
        <v>19200</v>
      </c>
      <c r="D31" s="136">
        <f>SUM(D17:D30)</f>
        <v>0</v>
      </c>
      <c r="E31" s="137">
        <f t="shared" si="3"/>
        <v>0</v>
      </c>
    </row>
    <row r="32" spans="1:5" ht="15.75" thickBot="1" x14ac:dyDescent="0.3">
      <c r="A32" s="103"/>
      <c r="B32" s="216"/>
      <c r="C32" s="217"/>
      <c r="D32" s="61"/>
      <c r="E32" s="62"/>
    </row>
    <row r="33" spans="1:8" ht="27" customHeight="1" x14ac:dyDescent="0.25">
      <c r="A33" s="129" t="s">
        <v>108</v>
      </c>
      <c r="B33" s="222" t="s">
        <v>100</v>
      </c>
      <c r="C33" s="223" t="s">
        <v>100</v>
      </c>
      <c r="D33" s="226" t="s">
        <v>83</v>
      </c>
      <c r="E33" s="227" t="s">
        <v>83</v>
      </c>
    </row>
    <row r="34" spans="1:8" ht="15.75" x14ac:dyDescent="0.25">
      <c r="A34" s="175" t="s">
        <v>109</v>
      </c>
      <c r="B34" s="224" t="s">
        <v>101</v>
      </c>
      <c r="C34" s="225" t="s">
        <v>102</v>
      </c>
      <c r="D34" s="228" t="s">
        <v>101</v>
      </c>
      <c r="E34" s="229" t="s">
        <v>102</v>
      </c>
    </row>
    <row r="35" spans="1:8" ht="15.75" x14ac:dyDescent="0.25">
      <c r="A35" s="175" t="s">
        <v>110</v>
      </c>
      <c r="B35" s="147"/>
      <c r="C35" s="148"/>
      <c r="D35" s="59"/>
      <c r="E35" s="58"/>
    </row>
    <row r="36" spans="1:8" ht="15.75" x14ac:dyDescent="0.25">
      <c r="A36" s="176" t="s">
        <v>111</v>
      </c>
      <c r="B36" s="158">
        <f>B13</f>
        <v>1500</v>
      </c>
      <c r="C36" s="155">
        <f>C13</f>
        <v>18000</v>
      </c>
      <c r="D36" s="60">
        <f>D13</f>
        <v>0</v>
      </c>
      <c r="E36" s="34">
        <f>D36*12</f>
        <v>0</v>
      </c>
      <c r="G36" s="66"/>
    </row>
    <row r="37" spans="1:8" ht="15.75" x14ac:dyDescent="0.25">
      <c r="A37" s="176" t="s">
        <v>112</v>
      </c>
      <c r="B37" s="158">
        <f>B31</f>
        <v>1600</v>
      </c>
      <c r="C37" s="155">
        <f>C31</f>
        <v>19200</v>
      </c>
      <c r="D37" s="60">
        <f>D31</f>
        <v>0</v>
      </c>
      <c r="E37" s="34">
        <f>D37*12</f>
        <v>0</v>
      </c>
      <c r="G37" s="66"/>
      <c r="H37" s="67"/>
    </row>
    <row r="38" spans="1:8" ht="15.75" x14ac:dyDescent="0.25">
      <c r="A38" s="176" t="s">
        <v>113</v>
      </c>
      <c r="B38" s="158">
        <f>C38/12</f>
        <v>83.333333333333329</v>
      </c>
      <c r="C38" s="155">
        <v>1000</v>
      </c>
      <c r="D38" s="60">
        <v>0</v>
      </c>
      <c r="E38" s="34">
        <f>D38*12</f>
        <v>0</v>
      </c>
      <c r="G38" s="66"/>
      <c r="H38" s="67"/>
    </row>
    <row r="39" spans="1:8" ht="15.75" x14ac:dyDescent="0.25">
      <c r="A39" s="176" t="s">
        <v>114</v>
      </c>
      <c r="B39" s="158">
        <f>C39/12</f>
        <v>166.66666666666666</v>
      </c>
      <c r="C39" s="155">
        <v>2000</v>
      </c>
      <c r="D39" s="60">
        <v>0</v>
      </c>
      <c r="E39" s="34">
        <f>D39*12</f>
        <v>0</v>
      </c>
      <c r="G39" s="66"/>
      <c r="H39" s="67"/>
    </row>
    <row r="40" spans="1:8" ht="15.75" x14ac:dyDescent="0.25">
      <c r="A40" s="175" t="s">
        <v>4</v>
      </c>
      <c r="B40" s="159">
        <f>SUM(B36:B39)</f>
        <v>3350</v>
      </c>
      <c r="C40" s="160">
        <f>SUM(C36:C39)</f>
        <v>40200</v>
      </c>
      <c r="D40" s="138">
        <f>SUM(D36:D39)</f>
        <v>0</v>
      </c>
      <c r="E40" s="35">
        <f>SUM(E36:E39)</f>
        <v>0</v>
      </c>
      <c r="G40" s="66"/>
    </row>
    <row r="41" spans="1:8" ht="15.75" x14ac:dyDescent="0.25">
      <c r="A41" s="176" t="s">
        <v>142</v>
      </c>
      <c r="B41" s="158">
        <v>585</v>
      </c>
      <c r="C41" s="155">
        <f>B41*12</f>
        <v>7020</v>
      </c>
      <c r="D41" s="60">
        <v>0</v>
      </c>
      <c r="E41" s="34">
        <f>D41*12</f>
        <v>0</v>
      </c>
    </row>
    <row r="42" spans="1:8" ht="15.75" x14ac:dyDescent="0.25">
      <c r="A42" s="175" t="s">
        <v>2</v>
      </c>
      <c r="B42" s="159">
        <f>SUM(B40:B41)</f>
        <v>3935</v>
      </c>
      <c r="C42" s="160">
        <f>SUM(C40:C41)</f>
        <v>47220</v>
      </c>
      <c r="D42" s="138">
        <f>SUM(D40:D41)</f>
        <v>0</v>
      </c>
      <c r="E42" s="35">
        <f>SUM(E40:E41)</f>
        <v>0</v>
      </c>
    </row>
    <row r="43" spans="1:8" ht="15.75" x14ac:dyDescent="0.25">
      <c r="A43" s="176" t="s">
        <v>115</v>
      </c>
      <c r="B43" s="158">
        <f>C43/12</f>
        <v>2500</v>
      </c>
      <c r="C43" s="155">
        <v>30000</v>
      </c>
      <c r="D43" s="60">
        <f>E43/12</f>
        <v>0</v>
      </c>
      <c r="E43" s="34">
        <v>0</v>
      </c>
    </row>
    <row r="44" spans="1:8" ht="15.75" x14ac:dyDescent="0.25">
      <c r="A44" s="175" t="s">
        <v>116</v>
      </c>
      <c r="B44" s="159">
        <f>SUM(B42:B43)</f>
        <v>6435</v>
      </c>
      <c r="C44" s="160">
        <f>SUM(C42:C43)</f>
        <v>77220</v>
      </c>
      <c r="D44" s="138">
        <f>SUM(D42:D43)</f>
        <v>0</v>
      </c>
      <c r="E44" s="35">
        <f>SUM(E42:E43)</f>
        <v>0</v>
      </c>
    </row>
    <row r="45" spans="1:8" ht="15.75" x14ac:dyDescent="0.25">
      <c r="A45" s="176" t="s">
        <v>117</v>
      </c>
      <c r="B45" s="158">
        <f>B44*19%</f>
        <v>1222.6500000000001</v>
      </c>
      <c r="C45" s="155">
        <f>C44*19%</f>
        <v>14671.8</v>
      </c>
      <c r="D45" s="65">
        <f>D44*19%</f>
        <v>0</v>
      </c>
      <c r="E45" s="64">
        <f>E44*19%</f>
        <v>0</v>
      </c>
    </row>
    <row r="46" spans="1:8" s="14" customFormat="1" ht="16.5" thickBot="1" x14ac:dyDescent="0.3">
      <c r="A46" s="189" t="s">
        <v>118</v>
      </c>
      <c r="B46" s="156">
        <f>SUM(B44:B45)</f>
        <v>7657.65</v>
      </c>
      <c r="C46" s="157">
        <f>SUM(C44:C45)</f>
        <v>91891.8</v>
      </c>
      <c r="D46" s="136">
        <f>SUM(D44:D45)</f>
        <v>0</v>
      </c>
      <c r="E46" s="137">
        <f>SUM(E44:E45)</f>
        <v>0</v>
      </c>
    </row>
    <row r="47" spans="1:8" s="40" customFormat="1" x14ac:dyDescent="0.2">
      <c r="B47" s="72"/>
      <c r="C47" s="72"/>
    </row>
    <row r="48" spans="1:8" s="40" customFormat="1" x14ac:dyDescent="0.2">
      <c r="A48" s="40" t="s">
        <v>154</v>
      </c>
      <c r="B48" s="72"/>
      <c r="C48" s="72"/>
      <c r="E48" s="99"/>
    </row>
  </sheetData>
  <mergeCells count="1">
    <mergeCell ref="B2:C2"/>
  </mergeCells>
  <phoneticPr fontId="13" type="noConversion"/>
  <pageMargins left="0.49" right="0.24" top="0.7" bottom="0.59055118110236227" header="0.26" footer="0.51181102362204722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zoomScale="90" zoomScaleNormal="90" workbookViewId="0">
      <selection activeCell="D10" sqref="D10"/>
    </sheetView>
  </sheetViews>
  <sheetFormatPr baseColWidth="10" defaultColWidth="11.42578125" defaultRowHeight="15" x14ac:dyDescent="0.2"/>
  <cols>
    <col min="1" max="1" width="38.7109375" style="14" customWidth="1"/>
    <col min="2" max="2" width="14.42578125" style="30" customWidth="1"/>
    <col min="3" max="3" width="13" style="30" customWidth="1"/>
    <col min="4" max="4" width="18.5703125" style="30" customWidth="1"/>
    <col min="5" max="5" width="18.140625" style="69" customWidth="1"/>
    <col min="6" max="6" width="9" style="31" customWidth="1"/>
    <col min="7" max="7" width="13.42578125" style="30" customWidth="1"/>
    <col min="8" max="8" width="18.85546875" style="69" customWidth="1"/>
    <col min="9" max="9" width="8.7109375" style="31" bestFit="1" customWidth="1"/>
    <col min="10" max="16384" width="11.42578125" style="18"/>
  </cols>
  <sheetData>
    <row r="1" spans="1:9" ht="51" customHeight="1" thickBot="1" x14ac:dyDescent="0.3">
      <c r="A1" s="122" t="s">
        <v>129</v>
      </c>
      <c r="B1" s="123"/>
      <c r="C1" s="12"/>
      <c r="D1" s="12"/>
      <c r="E1" s="68"/>
      <c r="F1" s="29"/>
      <c r="G1" s="12"/>
      <c r="H1" s="68"/>
      <c r="I1" s="32"/>
    </row>
    <row r="2" spans="1:9" ht="27" customHeight="1" x14ac:dyDescent="0.2">
      <c r="A2" s="198" t="s">
        <v>0</v>
      </c>
      <c r="B2" s="199" t="s">
        <v>86</v>
      </c>
      <c r="C2" s="200"/>
      <c r="D2" s="201"/>
      <c r="E2" s="247" t="s">
        <v>74</v>
      </c>
      <c r="F2" s="202"/>
      <c r="G2" s="201"/>
      <c r="H2" s="247" t="s">
        <v>74</v>
      </c>
      <c r="I2" s="202"/>
    </row>
    <row r="3" spans="1:9" ht="27.6" customHeight="1" x14ac:dyDescent="0.25">
      <c r="A3" s="203" t="s">
        <v>45</v>
      </c>
      <c r="B3" s="197" t="s">
        <v>144</v>
      </c>
      <c r="C3" s="131"/>
      <c r="D3" s="230"/>
      <c r="E3" s="231" t="s">
        <v>143</v>
      </c>
      <c r="F3" s="232"/>
      <c r="G3" s="230"/>
      <c r="H3" s="231" t="s">
        <v>145</v>
      </c>
      <c r="I3" s="46"/>
    </row>
    <row r="4" spans="1:9" ht="16.5" thickBot="1" x14ac:dyDescent="0.3">
      <c r="A4" s="54"/>
      <c r="B4" s="236" t="s">
        <v>39</v>
      </c>
      <c r="C4" s="237" t="s">
        <v>40</v>
      </c>
      <c r="D4" s="233" t="s">
        <v>39</v>
      </c>
      <c r="E4" s="234" t="s">
        <v>40</v>
      </c>
      <c r="F4" s="235"/>
      <c r="G4" s="233" t="s">
        <v>39</v>
      </c>
      <c r="H4" s="234" t="s">
        <v>40</v>
      </c>
      <c r="I4" s="77"/>
    </row>
    <row r="5" spans="1:9" ht="15.75" x14ac:dyDescent="0.25">
      <c r="A5" s="174" t="s">
        <v>88</v>
      </c>
      <c r="B5" s="158"/>
      <c r="C5" s="155">
        <v>96000</v>
      </c>
      <c r="D5" s="78"/>
      <c r="E5" s="79">
        <v>0</v>
      </c>
      <c r="F5" s="80"/>
      <c r="G5" s="78"/>
      <c r="H5" s="79">
        <v>0</v>
      </c>
      <c r="I5" s="80"/>
    </row>
    <row r="6" spans="1:9" ht="16.5" thickBot="1" x14ac:dyDescent="0.3">
      <c r="A6" s="181" t="s">
        <v>119</v>
      </c>
      <c r="B6" s="161"/>
      <c r="C6" s="162">
        <f>C5*0.1597</f>
        <v>15331.2</v>
      </c>
      <c r="D6" s="81"/>
      <c r="E6" s="48">
        <f>E5*0.1597</f>
        <v>0</v>
      </c>
      <c r="F6" s="82"/>
      <c r="G6" s="81"/>
      <c r="H6" s="48">
        <f>H5*0.1597</f>
        <v>0</v>
      </c>
      <c r="I6" s="82"/>
    </row>
    <row r="7" spans="1:9" ht="15.75" x14ac:dyDescent="0.25">
      <c r="A7" s="174" t="s">
        <v>89</v>
      </c>
      <c r="B7" s="158"/>
      <c r="C7" s="155">
        <f>C5-C6</f>
        <v>80668.800000000003</v>
      </c>
      <c r="D7" s="78"/>
      <c r="E7" s="79">
        <f>E5-E6</f>
        <v>0</v>
      </c>
      <c r="F7" s="80">
        <v>1</v>
      </c>
      <c r="G7" s="78"/>
      <c r="H7" s="89">
        <f>H5-H6</f>
        <v>0</v>
      </c>
      <c r="I7" s="85">
        <v>1</v>
      </c>
    </row>
    <row r="8" spans="1:9" ht="15.75" x14ac:dyDescent="0.25">
      <c r="A8" s="181" t="s">
        <v>1</v>
      </c>
      <c r="B8" s="158"/>
      <c r="C8" s="155">
        <v>30000</v>
      </c>
      <c r="D8" s="2"/>
      <c r="E8" s="44">
        <v>0</v>
      </c>
      <c r="F8" s="46" t="e">
        <f>E8/E7</f>
        <v>#DIV/0!</v>
      </c>
      <c r="G8" s="2"/>
      <c r="H8" s="90">
        <v>0</v>
      </c>
      <c r="I8" s="86" t="e">
        <f>H8/H7</f>
        <v>#DIV/0!</v>
      </c>
    </row>
    <row r="9" spans="1:9" ht="15.75" x14ac:dyDescent="0.25">
      <c r="A9" s="174" t="s">
        <v>2</v>
      </c>
      <c r="B9" s="158"/>
      <c r="C9" s="155">
        <f>C7-C8</f>
        <v>50668.800000000003</v>
      </c>
      <c r="E9" s="44">
        <f>E7-E8</f>
        <v>0</v>
      </c>
      <c r="F9" s="47"/>
      <c r="G9" s="74"/>
      <c r="H9" s="90">
        <f>H7-H8</f>
        <v>0</v>
      </c>
      <c r="I9" s="86"/>
    </row>
    <row r="10" spans="1:9" ht="15.75" x14ac:dyDescent="0.25">
      <c r="A10" s="181" t="s">
        <v>3</v>
      </c>
      <c r="B10" s="158"/>
      <c r="C10" s="155">
        <v>7020</v>
      </c>
      <c r="D10" s="133" t="s">
        <v>138</v>
      </c>
      <c r="E10" s="45">
        <v>0</v>
      </c>
      <c r="F10" s="46" t="e">
        <f>E10/E7</f>
        <v>#DIV/0!</v>
      </c>
      <c r="G10" s="74"/>
      <c r="H10" s="91">
        <v>0</v>
      </c>
      <c r="I10" s="86" t="e">
        <f>H10/H7</f>
        <v>#DIV/0!</v>
      </c>
    </row>
    <row r="11" spans="1:9" ht="16.5" thickBot="1" x14ac:dyDescent="0.3">
      <c r="A11" s="174" t="s">
        <v>4</v>
      </c>
      <c r="B11" s="163"/>
      <c r="C11" s="155">
        <f>C9-C10</f>
        <v>43648.800000000003</v>
      </c>
      <c r="D11" s="133" t="s">
        <v>139</v>
      </c>
      <c r="E11" s="44">
        <f>E9-E10</f>
        <v>0</v>
      </c>
      <c r="F11" s="46"/>
      <c r="G11" s="84" t="s">
        <v>132</v>
      </c>
      <c r="H11" s="90">
        <f>H9-H10</f>
        <v>0</v>
      </c>
      <c r="I11" s="86"/>
    </row>
    <row r="12" spans="1:9" ht="16.5" thickBot="1" x14ac:dyDescent="0.3">
      <c r="A12" s="181" t="s">
        <v>133</v>
      </c>
      <c r="B12" s="164">
        <f>B13+B14+B15+B16+B17+B18+B19+B20+B21+B22+B23+B24+B25+B26</f>
        <v>1500</v>
      </c>
      <c r="C12" s="161">
        <f>B12*12</f>
        <v>18000</v>
      </c>
      <c r="D12" s="76">
        <v>0</v>
      </c>
      <c r="E12" s="94">
        <f>D12*6</f>
        <v>0</v>
      </c>
      <c r="F12" s="46" t="e">
        <f>E12/E7</f>
        <v>#DIV/0!</v>
      </c>
      <c r="G12" s="76">
        <f>G13+G14+G15+G16+G17+G18+G19+G20+G21+G22+G23+G24+G25+G26</f>
        <v>0</v>
      </c>
      <c r="H12" s="92">
        <f>G12*12</f>
        <v>0</v>
      </c>
      <c r="I12" s="86" t="e">
        <f>H12/H7</f>
        <v>#DIV/0!</v>
      </c>
    </row>
    <row r="13" spans="1:9" ht="15.75" x14ac:dyDescent="0.25">
      <c r="A13" s="177" t="s">
        <v>5</v>
      </c>
      <c r="B13" s="165">
        <v>380</v>
      </c>
      <c r="C13" s="155"/>
      <c r="D13" s="75">
        <v>0</v>
      </c>
      <c r="E13" s="45"/>
      <c r="F13" s="47"/>
      <c r="G13" s="75">
        <v>0</v>
      </c>
      <c r="H13" s="91"/>
      <c r="I13" s="87"/>
    </row>
    <row r="14" spans="1:9" ht="15.75" x14ac:dyDescent="0.25">
      <c r="A14" s="177" t="s">
        <v>6</v>
      </c>
      <c r="B14" s="161">
        <v>120</v>
      </c>
      <c r="C14" s="155"/>
      <c r="D14" s="26">
        <v>0</v>
      </c>
      <c r="E14" s="45"/>
      <c r="F14" s="47"/>
      <c r="G14" s="26">
        <v>0</v>
      </c>
      <c r="H14" s="91"/>
      <c r="I14" s="87"/>
    </row>
    <row r="15" spans="1:9" ht="15.75" x14ac:dyDescent="0.25">
      <c r="A15" s="177" t="s">
        <v>94</v>
      </c>
      <c r="B15" s="161">
        <v>150</v>
      </c>
      <c r="C15" s="155"/>
      <c r="D15" s="26">
        <v>0</v>
      </c>
      <c r="E15" s="45"/>
      <c r="F15" s="47"/>
      <c r="G15" s="26">
        <v>0</v>
      </c>
      <c r="H15" s="91"/>
      <c r="I15" s="87"/>
    </row>
    <row r="16" spans="1:9" ht="15.75" x14ac:dyDescent="0.25">
      <c r="A16" s="177" t="s">
        <v>90</v>
      </c>
      <c r="B16" s="161">
        <v>100</v>
      </c>
      <c r="C16" s="155"/>
      <c r="D16" s="26">
        <v>0</v>
      </c>
      <c r="E16" s="45"/>
      <c r="F16" s="47"/>
      <c r="G16" s="26">
        <v>0</v>
      </c>
      <c r="H16" s="91"/>
      <c r="I16" s="87"/>
    </row>
    <row r="17" spans="1:9" ht="15.75" x14ac:dyDescent="0.25">
      <c r="A17" s="177" t="s">
        <v>7</v>
      </c>
      <c r="B17" s="161">
        <v>250</v>
      </c>
      <c r="C17" s="155"/>
      <c r="D17" s="26">
        <v>0</v>
      </c>
      <c r="E17" s="45"/>
      <c r="F17" s="47"/>
      <c r="G17" s="26">
        <v>0</v>
      </c>
      <c r="H17" s="91"/>
      <c r="I17" s="87"/>
    </row>
    <row r="18" spans="1:9" ht="15.75" x14ac:dyDescent="0.25">
      <c r="A18" s="177" t="s">
        <v>92</v>
      </c>
      <c r="B18" s="161">
        <v>100</v>
      </c>
      <c r="C18" s="155"/>
      <c r="D18" s="26">
        <v>0</v>
      </c>
      <c r="E18" s="45"/>
      <c r="F18" s="47"/>
      <c r="G18" s="26">
        <v>0</v>
      </c>
      <c r="H18" s="91"/>
      <c r="I18" s="87"/>
    </row>
    <row r="19" spans="1:9" ht="15.75" x14ac:dyDescent="0.25">
      <c r="A19" s="177" t="s">
        <v>91</v>
      </c>
      <c r="B19" s="161">
        <v>50</v>
      </c>
      <c r="C19" s="155"/>
      <c r="D19" s="26">
        <v>0</v>
      </c>
      <c r="E19" s="45"/>
      <c r="F19" s="47"/>
      <c r="G19" s="26">
        <v>0</v>
      </c>
      <c r="H19" s="91"/>
      <c r="I19" s="87"/>
    </row>
    <row r="20" spans="1:9" ht="15.75" x14ac:dyDescent="0.25">
      <c r="A20" s="177" t="s">
        <v>87</v>
      </c>
      <c r="B20" s="161">
        <v>120</v>
      </c>
      <c r="C20" s="155"/>
      <c r="D20" s="26">
        <v>0</v>
      </c>
      <c r="E20" s="45"/>
      <c r="F20" s="47"/>
      <c r="G20" s="26">
        <v>0</v>
      </c>
      <c r="H20" s="91"/>
      <c r="I20" s="87"/>
    </row>
    <row r="21" spans="1:9" ht="15.75" x14ac:dyDescent="0.25">
      <c r="A21" s="177" t="s">
        <v>76</v>
      </c>
      <c r="B21" s="161">
        <v>100</v>
      </c>
      <c r="C21" s="155"/>
      <c r="D21" s="26">
        <v>0</v>
      </c>
      <c r="E21" s="45"/>
      <c r="F21" s="47"/>
      <c r="G21" s="26">
        <v>0</v>
      </c>
      <c r="H21" s="91"/>
      <c r="I21" s="87"/>
    </row>
    <row r="22" spans="1:9" ht="15.75" x14ac:dyDescent="0.25">
      <c r="A22" s="177" t="s">
        <v>8</v>
      </c>
      <c r="B22" s="161">
        <v>10</v>
      </c>
      <c r="C22" s="155"/>
      <c r="D22" s="26">
        <v>0</v>
      </c>
      <c r="E22" s="45"/>
      <c r="F22" s="47"/>
      <c r="G22" s="26">
        <v>0</v>
      </c>
      <c r="H22" s="91"/>
      <c r="I22" s="87"/>
    </row>
    <row r="23" spans="1:9" ht="15.75" x14ac:dyDescent="0.25">
      <c r="A23" s="177" t="s">
        <v>9</v>
      </c>
      <c r="B23" s="161">
        <v>0</v>
      </c>
      <c r="C23" s="155"/>
      <c r="D23" s="26">
        <v>0</v>
      </c>
      <c r="E23" s="45"/>
      <c r="F23" s="47"/>
      <c r="G23" s="26">
        <v>0</v>
      </c>
      <c r="H23" s="91"/>
      <c r="I23" s="87"/>
    </row>
    <row r="24" spans="1:9" ht="15.75" x14ac:dyDescent="0.25">
      <c r="A24" s="177" t="s">
        <v>10</v>
      </c>
      <c r="B24" s="161">
        <v>20</v>
      </c>
      <c r="C24" s="155"/>
      <c r="D24" s="26">
        <v>0</v>
      </c>
      <c r="E24" s="45"/>
      <c r="F24" s="47"/>
      <c r="G24" s="26">
        <v>0</v>
      </c>
      <c r="H24" s="91"/>
      <c r="I24" s="87"/>
    </row>
    <row r="25" spans="1:9" ht="15.75" x14ac:dyDescent="0.25">
      <c r="A25" s="177" t="s">
        <v>11</v>
      </c>
      <c r="B25" s="161">
        <v>30</v>
      </c>
      <c r="C25" s="155"/>
      <c r="D25" s="26">
        <v>0</v>
      </c>
      <c r="E25" s="45"/>
      <c r="F25" s="47"/>
      <c r="G25" s="26">
        <v>0</v>
      </c>
      <c r="H25" s="91"/>
      <c r="I25" s="87"/>
    </row>
    <row r="26" spans="1:9" ht="15.75" x14ac:dyDescent="0.25">
      <c r="A26" s="177" t="s">
        <v>93</v>
      </c>
      <c r="B26" s="161">
        <v>70</v>
      </c>
      <c r="C26" s="155"/>
      <c r="D26" s="26">
        <v>0</v>
      </c>
      <c r="E26" s="45"/>
      <c r="F26" s="47"/>
      <c r="G26" s="26">
        <v>0</v>
      </c>
      <c r="H26" s="91"/>
      <c r="I26" s="87"/>
    </row>
    <row r="27" spans="1:9" ht="15.75" x14ac:dyDescent="0.25">
      <c r="A27" s="174" t="s">
        <v>13</v>
      </c>
      <c r="B27" s="158"/>
      <c r="C27" s="155">
        <f>C11-C12</f>
        <v>25648.800000000003</v>
      </c>
      <c r="D27" s="2"/>
      <c r="E27" s="44">
        <f>E11-E12</f>
        <v>0</v>
      </c>
      <c r="F27" s="46"/>
      <c r="G27" s="2"/>
      <c r="H27" s="90">
        <f>H11-H12</f>
        <v>0</v>
      </c>
      <c r="I27" s="86"/>
    </row>
    <row r="28" spans="1:9" ht="15.75" x14ac:dyDescent="0.25">
      <c r="A28" s="181" t="s">
        <v>41</v>
      </c>
      <c r="B28" s="158"/>
      <c r="C28" s="155">
        <v>1000</v>
      </c>
      <c r="D28" s="3"/>
      <c r="E28" s="45">
        <v>0</v>
      </c>
      <c r="F28" s="46" t="e">
        <f>E28/E7</f>
        <v>#DIV/0!</v>
      </c>
      <c r="G28" s="3"/>
      <c r="H28" s="91">
        <v>0</v>
      </c>
      <c r="I28" s="86" t="e">
        <f>H28/H7</f>
        <v>#DIV/0!</v>
      </c>
    </row>
    <row r="29" spans="1:9" ht="15.75" x14ac:dyDescent="0.25">
      <c r="A29" s="174" t="s">
        <v>14</v>
      </c>
      <c r="B29" s="158"/>
      <c r="C29" s="155">
        <f>C27-C28</f>
        <v>24648.800000000003</v>
      </c>
      <c r="D29" s="2"/>
      <c r="E29" s="44">
        <f>E27-E28</f>
        <v>0</v>
      </c>
      <c r="F29" s="46"/>
      <c r="G29" s="2"/>
      <c r="H29" s="90">
        <f>H27-H28</f>
        <v>0</v>
      </c>
      <c r="I29" s="86"/>
    </row>
    <row r="30" spans="1:9" ht="15.75" x14ac:dyDescent="0.25">
      <c r="A30" s="181" t="s">
        <v>15</v>
      </c>
      <c r="B30" s="158"/>
      <c r="C30" s="155">
        <v>2000</v>
      </c>
      <c r="D30" s="3"/>
      <c r="E30" s="45">
        <v>0</v>
      </c>
      <c r="F30" s="46" t="e">
        <f>E30/E7</f>
        <v>#DIV/0!</v>
      </c>
      <c r="G30" s="3"/>
      <c r="H30" s="91">
        <v>0</v>
      </c>
      <c r="I30" s="86" t="e">
        <f>H30/H7</f>
        <v>#DIV/0!</v>
      </c>
    </row>
    <row r="31" spans="1:9" ht="16.5" thickBot="1" x14ac:dyDescent="0.3">
      <c r="A31" s="190" t="s">
        <v>16</v>
      </c>
      <c r="B31" s="166"/>
      <c r="C31" s="167">
        <f>C29-C30</f>
        <v>22648.800000000003</v>
      </c>
      <c r="D31" s="33"/>
      <c r="E31" s="48">
        <f>E29-E30</f>
        <v>0</v>
      </c>
      <c r="F31" s="49"/>
      <c r="G31" s="33"/>
      <c r="H31" s="93">
        <f>H29-H30</f>
        <v>0</v>
      </c>
      <c r="I31" s="88"/>
    </row>
    <row r="32" spans="1:9" x14ac:dyDescent="0.2">
      <c r="A32" s="40" t="s">
        <v>137</v>
      </c>
      <c r="B32" s="53"/>
      <c r="C32" s="53"/>
    </row>
    <row r="33" spans="1:9" ht="23.45" customHeight="1" x14ac:dyDescent="0.2">
      <c r="A33" s="51" t="s">
        <v>43</v>
      </c>
      <c r="D33" s="30" t="s">
        <v>44</v>
      </c>
    </row>
    <row r="34" spans="1:9" s="40" customFormat="1" ht="15.75" customHeight="1" x14ac:dyDescent="0.2">
      <c r="A34" s="40" t="s">
        <v>156</v>
      </c>
      <c r="B34" s="41"/>
      <c r="C34" s="41"/>
      <c r="D34" s="41"/>
      <c r="E34" s="70"/>
      <c r="F34" s="42"/>
      <c r="G34" s="41"/>
      <c r="H34" s="70"/>
      <c r="I34" s="99"/>
    </row>
    <row r="35" spans="1:9" s="43" customFormat="1" ht="12" x14ac:dyDescent="0.2">
      <c r="B35" s="38"/>
      <c r="C35" s="38"/>
      <c r="D35" s="38"/>
      <c r="E35" s="71"/>
      <c r="F35" s="39"/>
      <c r="G35" s="38"/>
      <c r="H35" s="71"/>
      <c r="I35" s="39"/>
    </row>
  </sheetData>
  <phoneticPr fontId="13" type="noConversion"/>
  <pageMargins left="0.44" right="0.21" top="0.75" bottom="0.18" header="0.45" footer="0.18"/>
  <pageSetup paperSize="9" scale="96" orientation="landscape" r:id="rId1"/>
  <headerFooter alignWithMargins="0"/>
  <ignoredErrors>
    <ignoredError sqref="C12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I37" sqref="I37"/>
    </sheetView>
  </sheetViews>
  <sheetFormatPr baseColWidth="10" defaultColWidth="11.42578125" defaultRowHeight="15" x14ac:dyDescent="0.2"/>
  <cols>
    <col min="1" max="1" width="26.140625" style="14" customWidth="1"/>
    <col min="2" max="2" width="8.28515625" style="18" bestFit="1" customWidth="1"/>
    <col min="3" max="3" width="8.85546875" style="18" bestFit="1" customWidth="1"/>
    <col min="4" max="4" width="8.28515625" style="18" bestFit="1" customWidth="1"/>
    <col min="5" max="5" width="8.85546875" style="18" bestFit="1" customWidth="1"/>
    <col min="6" max="9" width="9.28515625" style="18" bestFit="1" customWidth="1"/>
    <col min="10" max="10" width="10" style="18" customWidth="1"/>
    <col min="11" max="12" width="9.28515625" style="18" bestFit="1" customWidth="1"/>
    <col min="13" max="13" width="9.42578125" style="18" customWidth="1"/>
    <col min="14" max="14" width="9.28515625" style="18" bestFit="1" customWidth="1"/>
    <col min="15" max="16384" width="11.42578125" style="18"/>
  </cols>
  <sheetData>
    <row r="1" spans="1:14" ht="51" customHeight="1" x14ac:dyDescent="0.2">
      <c r="A1" s="252" t="s">
        <v>126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4"/>
    </row>
    <row r="2" spans="1:14" ht="19.149999999999999" customHeight="1" x14ac:dyDescent="0.25">
      <c r="A2" s="19" t="s">
        <v>149</v>
      </c>
      <c r="B2" s="40"/>
      <c r="N2" s="73"/>
    </row>
    <row r="3" spans="1:14" ht="15.75" x14ac:dyDescent="0.25">
      <c r="A3" s="19" t="s">
        <v>45</v>
      </c>
      <c r="N3" s="20"/>
    </row>
    <row r="4" spans="1:14" ht="16.5" thickBot="1" x14ac:dyDescent="0.3">
      <c r="A4" s="19"/>
      <c r="N4" s="20"/>
    </row>
    <row r="5" spans="1:14" ht="27" customHeight="1" x14ac:dyDescent="0.2">
      <c r="A5" s="124" t="s">
        <v>48</v>
      </c>
      <c r="B5" s="182" t="s">
        <v>49</v>
      </c>
      <c r="C5" s="183" t="s">
        <v>50</v>
      </c>
      <c r="D5" s="183" t="s">
        <v>51</v>
      </c>
      <c r="E5" s="183" t="s">
        <v>52</v>
      </c>
      <c r="F5" s="183" t="s">
        <v>53</v>
      </c>
      <c r="G5" s="183" t="s">
        <v>54</v>
      </c>
      <c r="H5" s="183" t="s">
        <v>55</v>
      </c>
      <c r="I5" s="183" t="s">
        <v>56</v>
      </c>
      <c r="J5" s="183" t="s">
        <v>57</v>
      </c>
      <c r="K5" s="183" t="s">
        <v>58</v>
      </c>
      <c r="L5" s="183" t="s">
        <v>59</v>
      </c>
      <c r="M5" s="183" t="s">
        <v>60</v>
      </c>
      <c r="N5" s="184" t="s">
        <v>61</v>
      </c>
    </row>
    <row r="6" spans="1:14" x14ac:dyDescent="0.2">
      <c r="A6" s="181" t="s">
        <v>95</v>
      </c>
      <c r="B6" s="105">
        <v>1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  <c r="M6" s="21">
        <v>1</v>
      </c>
      <c r="N6" s="140">
        <f t="shared" ref="N6:N23" si="0">B6+C6+D6+E6+F6+G6+H6+I6+J6+K6+L6+M6</f>
        <v>12</v>
      </c>
    </row>
    <row r="7" spans="1:14" x14ac:dyDescent="0.2">
      <c r="A7" s="181" t="s">
        <v>96</v>
      </c>
      <c r="B7" s="105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140">
        <f t="shared" si="0"/>
        <v>0</v>
      </c>
    </row>
    <row r="8" spans="1:14" x14ac:dyDescent="0.2">
      <c r="A8" s="181" t="s">
        <v>131</v>
      </c>
      <c r="B8" s="105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40">
        <f>B8+C8+D8+E8+F8+G8+H8+I8+J8+K8+L8+M8</f>
        <v>0</v>
      </c>
    </row>
    <row r="9" spans="1:14" x14ac:dyDescent="0.2">
      <c r="A9" s="181" t="s">
        <v>140</v>
      </c>
      <c r="B9" s="105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140">
        <f t="shared" si="0"/>
        <v>0</v>
      </c>
    </row>
    <row r="10" spans="1:14" ht="16.5" thickBot="1" x14ac:dyDescent="0.3">
      <c r="A10" s="190" t="s">
        <v>62</v>
      </c>
      <c r="B10" s="112">
        <f t="shared" ref="B10:M10" si="1">SUM(B6:B9)</f>
        <v>1</v>
      </c>
      <c r="C10" s="113">
        <f t="shared" si="1"/>
        <v>1</v>
      </c>
      <c r="D10" s="113">
        <f t="shared" si="1"/>
        <v>1</v>
      </c>
      <c r="E10" s="113">
        <f t="shared" si="1"/>
        <v>1</v>
      </c>
      <c r="F10" s="113">
        <f t="shared" si="1"/>
        <v>1</v>
      </c>
      <c r="G10" s="113">
        <f t="shared" si="1"/>
        <v>1</v>
      </c>
      <c r="H10" s="113">
        <f t="shared" si="1"/>
        <v>1</v>
      </c>
      <c r="I10" s="113">
        <f t="shared" si="1"/>
        <v>1</v>
      </c>
      <c r="J10" s="113">
        <f t="shared" si="1"/>
        <v>1</v>
      </c>
      <c r="K10" s="113">
        <f t="shared" si="1"/>
        <v>1</v>
      </c>
      <c r="L10" s="113">
        <f t="shared" si="1"/>
        <v>1</v>
      </c>
      <c r="M10" s="113">
        <f t="shared" si="1"/>
        <v>1</v>
      </c>
      <c r="N10" s="141">
        <f t="shared" si="0"/>
        <v>12</v>
      </c>
    </row>
    <row r="11" spans="1:14" x14ac:dyDescent="0.2">
      <c r="A11" s="107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ht="27" customHeight="1" x14ac:dyDescent="0.2">
      <c r="A12" s="125" t="s">
        <v>63</v>
      </c>
      <c r="B12" s="185" t="s">
        <v>49</v>
      </c>
      <c r="C12" s="186" t="s">
        <v>50</v>
      </c>
      <c r="D12" s="186" t="s">
        <v>51</v>
      </c>
      <c r="E12" s="186" t="s">
        <v>52</v>
      </c>
      <c r="F12" s="186" t="s">
        <v>53</v>
      </c>
      <c r="G12" s="186" t="s">
        <v>54</v>
      </c>
      <c r="H12" s="186" t="s">
        <v>55</v>
      </c>
      <c r="I12" s="186" t="s">
        <v>56</v>
      </c>
      <c r="J12" s="186" t="s">
        <v>57</v>
      </c>
      <c r="K12" s="186" t="s">
        <v>58</v>
      </c>
      <c r="L12" s="186" t="s">
        <v>59</v>
      </c>
      <c r="M12" s="186" t="s">
        <v>60</v>
      </c>
      <c r="N12" s="187" t="s">
        <v>61</v>
      </c>
    </row>
    <row r="13" spans="1:14" x14ac:dyDescent="0.2">
      <c r="A13" s="181" t="s">
        <v>64</v>
      </c>
      <c r="B13" s="105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40">
        <f t="shared" si="0"/>
        <v>0</v>
      </c>
    </row>
    <row r="14" spans="1:14" x14ac:dyDescent="0.2">
      <c r="A14" s="181" t="s">
        <v>66</v>
      </c>
      <c r="B14" s="105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140">
        <f t="shared" si="0"/>
        <v>0</v>
      </c>
    </row>
    <row r="15" spans="1:14" x14ac:dyDescent="0.2">
      <c r="A15" s="181" t="s">
        <v>65</v>
      </c>
      <c r="B15" s="105">
        <v>0</v>
      </c>
      <c r="C15" s="21">
        <f>'Rentabilitätsvorschau '!E10</f>
        <v>0</v>
      </c>
      <c r="D15" s="21">
        <f>'Rentabilitätsvorschau '!E10</f>
        <v>0</v>
      </c>
      <c r="E15" s="21">
        <f>'Rentabilitätsvorschau '!E10</f>
        <v>0</v>
      </c>
      <c r="F15" s="21">
        <f>'Rentabilitätsvorschau '!E10</f>
        <v>0</v>
      </c>
      <c r="G15" s="21">
        <f>'Rentabilitätsvorschau '!E10</f>
        <v>0</v>
      </c>
      <c r="H15" s="21">
        <f>'Rentabilitätsvorschau '!E10</f>
        <v>0</v>
      </c>
      <c r="I15" s="21">
        <f>'Rentabilitätsvorschau '!E10</f>
        <v>0</v>
      </c>
      <c r="J15" s="21">
        <f>'Rentabilitätsvorschau '!E10</f>
        <v>0</v>
      </c>
      <c r="K15" s="21">
        <f>'Rentabilitätsvorschau '!E10</f>
        <v>0</v>
      </c>
      <c r="L15" s="21">
        <f>'Rentabilitätsvorschau '!E10</f>
        <v>0</v>
      </c>
      <c r="M15" s="21">
        <f>'Rentabilitätsvorschau '!E10</f>
        <v>0</v>
      </c>
      <c r="N15" s="140">
        <f>B15+C15+D15+E15+F15+G15+H15+I15+J15+K15+L15+M15</f>
        <v>0</v>
      </c>
    </row>
    <row r="16" spans="1:14" x14ac:dyDescent="0.2">
      <c r="A16" s="181" t="s">
        <v>67</v>
      </c>
      <c r="B16" s="105">
        <v>1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140">
        <f t="shared" si="0"/>
        <v>12</v>
      </c>
    </row>
    <row r="17" spans="1:14" x14ac:dyDescent="0.2">
      <c r="A17" s="181" t="s">
        <v>148</v>
      </c>
      <c r="B17" s="105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40">
        <f t="shared" si="0"/>
        <v>0</v>
      </c>
    </row>
    <row r="18" spans="1:14" x14ac:dyDescent="0.2">
      <c r="A18" s="181" t="s">
        <v>148</v>
      </c>
      <c r="B18" s="105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140">
        <f t="shared" si="0"/>
        <v>0</v>
      </c>
    </row>
    <row r="19" spans="1:14" x14ac:dyDescent="0.2">
      <c r="A19" s="181" t="s">
        <v>68</v>
      </c>
      <c r="B19" s="105">
        <f>'Rentabilitätsvorschau '!E28/12</f>
        <v>0</v>
      </c>
      <c r="C19" s="21">
        <f>'Rentabilitätsvorschau '!E28/12</f>
        <v>0</v>
      </c>
      <c r="D19" s="21">
        <f>'Rentabilitätsvorschau '!E28/12</f>
        <v>0</v>
      </c>
      <c r="E19" s="21">
        <f>'Rentabilitätsvorschau '!E28/12</f>
        <v>0</v>
      </c>
      <c r="F19" s="21">
        <f>'Rentabilitätsvorschau '!E28/12</f>
        <v>0</v>
      </c>
      <c r="G19" s="21">
        <f>'Rentabilitätsvorschau '!E28/12</f>
        <v>0</v>
      </c>
      <c r="H19" s="21">
        <f>'Rentabilitätsvorschau '!E28/12</f>
        <v>0</v>
      </c>
      <c r="I19" s="21">
        <f>'Rentabilitätsvorschau '!E28/12</f>
        <v>0</v>
      </c>
      <c r="J19" s="21">
        <f>'Rentabilitätsvorschau '!E28/12</f>
        <v>0</v>
      </c>
      <c r="K19" s="21">
        <f>'Rentabilitätsvorschau '!E28/12</f>
        <v>0</v>
      </c>
      <c r="L19" s="21">
        <f>'Rentabilitätsvorschau '!E28/12</f>
        <v>0</v>
      </c>
      <c r="M19" s="21">
        <f>'Rentabilitätsvorschau '!E28/12</f>
        <v>0</v>
      </c>
      <c r="N19" s="140">
        <f t="shared" si="0"/>
        <v>0</v>
      </c>
    </row>
    <row r="20" spans="1:14" x14ac:dyDescent="0.2">
      <c r="A20" s="181" t="s">
        <v>69</v>
      </c>
      <c r="B20" s="105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140">
        <f t="shared" si="0"/>
        <v>0</v>
      </c>
    </row>
    <row r="21" spans="1:14" x14ac:dyDescent="0.2">
      <c r="A21" s="181" t="s">
        <v>97</v>
      </c>
      <c r="B21" s="105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140">
        <f t="shared" si="0"/>
        <v>0</v>
      </c>
    </row>
    <row r="22" spans="1:14" x14ac:dyDescent="0.2">
      <c r="A22" s="181" t="s">
        <v>70</v>
      </c>
      <c r="B22" s="105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140">
        <f t="shared" si="0"/>
        <v>0</v>
      </c>
    </row>
    <row r="23" spans="1:14" x14ac:dyDescent="0.2">
      <c r="A23" s="181" t="s">
        <v>12</v>
      </c>
      <c r="B23" s="105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140">
        <f t="shared" si="0"/>
        <v>0</v>
      </c>
    </row>
    <row r="24" spans="1:14" ht="16.5" thickBot="1" x14ac:dyDescent="0.3">
      <c r="A24" s="190" t="s">
        <v>71</v>
      </c>
      <c r="B24" s="112">
        <f t="shared" ref="B24:N24" si="2">SUM(B13:B23)</f>
        <v>1</v>
      </c>
      <c r="C24" s="113">
        <f t="shared" si="2"/>
        <v>1</v>
      </c>
      <c r="D24" s="113">
        <f t="shared" si="2"/>
        <v>1</v>
      </c>
      <c r="E24" s="113">
        <f t="shared" si="2"/>
        <v>1</v>
      </c>
      <c r="F24" s="113">
        <f t="shared" si="2"/>
        <v>1</v>
      </c>
      <c r="G24" s="113">
        <f t="shared" si="2"/>
        <v>1</v>
      </c>
      <c r="H24" s="113">
        <f t="shared" si="2"/>
        <v>1</v>
      </c>
      <c r="I24" s="113">
        <f t="shared" si="2"/>
        <v>1</v>
      </c>
      <c r="J24" s="113">
        <f t="shared" si="2"/>
        <v>1</v>
      </c>
      <c r="K24" s="113">
        <f t="shared" si="2"/>
        <v>1</v>
      </c>
      <c r="L24" s="113">
        <f t="shared" si="2"/>
        <v>1</v>
      </c>
      <c r="M24" s="113">
        <f t="shared" si="2"/>
        <v>1</v>
      </c>
      <c r="N24" s="141">
        <f t="shared" si="2"/>
        <v>12</v>
      </c>
    </row>
    <row r="25" spans="1:14" ht="27" customHeight="1" x14ac:dyDescent="0.25">
      <c r="A25" s="111"/>
      <c r="B25" s="210" t="s">
        <v>49</v>
      </c>
      <c r="C25" s="211" t="s">
        <v>50</v>
      </c>
      <c r="D25" s="211" t="s">
        <v>51</v>
      </c>
      <c r="E25" s="211" t="s">
        <v>52</v>
      </c>
      <c r="F25" s="211" t="s">
        <v>53</v>
      </c>
      <c r="G25" s="211" t="s">
        <v>54</v>
      </c>
      <c r="H25" s="211" t="s">
        <v>55</v>
      </c>
      <c r="I25" s="211" t="s">
        <v>56</v>
      </c>
      <c r="J25" s="211" t="s">
        <v>57</v>
      </c>
      <c r="K25" s="211" t="s">
        <v>58</v>
      </c>
      <c r="L25" s="211" t="s">
        <v>59</v>
      </c>
      <c r="M25" s="211" t="s">
        <v>60</v>
      </c>
      <c r="N25" s="212" t="s">
        <v>61</v>
      </c>
    </row>
    <row r="26" spans="1:14" s="22" customFormat="1" ht="27" customHeight="1" x14ac:dyDescent="0.2">
      <c r="A26" s="171" t="s">
        <v>72</v>
      </c>
      <c r="B26" s="134">
        <f t="shared" ref="B26:N26" si="3">B10-B24</f>
        <v>0</v>
      </c>
      <c r="C26" s="135">
        <f t="shared" si="3"/>
        <v>0</v>
      </c>
      <c r="D26" s="135">
        <f t="shared" si="3"/>
        <v>0</v>
      </c>
      <c r="E26" s="135">
        <f t="shared" si="3"/>
        <v>0</v>
      </c>
      <c r="F26" s="135">
        <f t="shared" si="3"/>
        <v>0</v>
      </c>
      <c r="G26" s="135">
        <f t="shared" si="3"/>
        <v>0</v>
      </c>
      <c r="H26" s="135">
        <f t="shared" si="3"/>
        <v>0</v>
      </c>
      <c r="I26" s="135">
        <f t="shared" si="3"/>
        <v>0</v>
      </c>
      <c r="J26" s="135">
        <f t="shared" si="3"/>
        <v>0</v>
      </c>
      <c r="K26" s="135">
        <f t="shared" si="3"/>
        <v>0</v>
      </c>
      <c r="L26" s="135">
        <f t="shared" si="3"/>
        <v>0</v>
      </c>
      <c r="M26" s="135">
        <f t="shared" si="3"/>
        <v>0</v>
      </c>
      <c r="N26" s="246">
        <f t="shared" si="3"/>
        <v>0</v>
      </c>
    </row>
    <row r="27" spans="1:14" s="22" customFormat="1" ht="27" customHeight="1" thickBot="1" x14ac:dyDescent="0.25">
      <c r="A27" s="172" t="s">
        <v>73</v>
      </c>
      <c r="B27" s="106">
        <f>B26</f>
        <v>0</v>
      </c>
      <c r="C27" s="104">
        <f t="shared" ref="C27:M27" si="4">C26+B27</f>
        <v>0</v>
      </c>
      <c r="D27" s="104">
        <f t="shared" si="4"/>
        <v>0</v>
      </c>
      <c r="E27" s="104">
        <f t="shared" si="4"/>
        <v>0</v>
      </c>
      <c r="F27" s="104">
        <f t="shared" si="4"/>
        <v>0</v>
      </c>
      <c r="G27" s="104">
        <f t="shared" si="4"/>
        <v>0</v>
      </c>
      <c r="H27" s="104">
        <f t="shared" si="4"/>
        <v>0</v>
      </c>
      <c r="I27" s="104">
        <f t="shared" si="4"/>
        <v>0</v>
      </c>
      <c r="J27" s="104">
        <f t="shared" si="4"/>
        <v>0</v>
      </c>
      <c r="K27" s="104">
        <f t="shared" si="4"/>
        <v>0</v>
      </c>
      <c r="L27" s="104">
        <f t="shared" si="4"/>
        <v>0</v>
      </c>
      <c r="M27" s="104">
        <f t="shared" si="4"/>
        <v>0</v>
      </c>
      <c r="N27" s="141"/>
    </row>
    <row r="28" spans="1:14" s="22" customFormat="1" x14ac:dyDescent="0.2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0"/>
    </row>
    <row r="29" spans="1:14" x14ac:dyDescent="0.2">
      <c r="A29" s="15" t="s">
        <v>43</v>
      </c>
      <c r="N29" s="20"/>
    </row>
    <row r="30" spans="1:14" ht="15.75" thickBot="1" x14ac:dyDescent="0.25">
      <c r="A30" s="16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12.75" x14ac:dyDescent="0.2">
      <c r="A31" s="40" t="s">
        <v>155</v>
      </c>
      <c r="B31" s="41"/>
      <c r="C31" s="41"/>
      <c r="D31" s="41"/>
      <c r="E31" s="41"/>
      <c r="F31" s="42"/>
      <c r="G31" s="41"/>
      <c r="H31" s="41"/>
      <c r="I31" s="42"/>
      <c r="J31" s="40"/>
      <c r="K31" s="40"/>
      <c r="L31" s="40"/>
      <c r="M31" s="40"/>
      <c r="N31" s="99"/>
    </row>
    <row r="32" spans="1:14" ht="12.75" x14ac:dyDescent="0.2">
      <c r="A32" s="40" t="s">
        <v>147</v>
      </c>
      <c r="N32" s="99"/>
    </row>
    <row r="33" spans="1:14" s="40" customFormat="1" ht="15.75" customHeight="1" x14ac:dyDescent="0.2">
      <c r="A33" s="1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">
    <mergeCell ref="A1:N1"/>
  </mergeCells>
  <phoneticPr fontId="13" type="noConversion"/>
  <pageMargins left="0.33" right="0.21" top="1.04" bottom="0.28000000000000003" header="0.4921259845" footer="0.19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"/>
  <sheetViews>
    <sheetView workbookViewId="0">
      <selection activeCell="E19" sqref="E19"/>
    </sheetView>
  </sheetViews>
  <sheetFormatPr baseColWidth="10" defaultColWidth="11.42578125" defaultRowHeight="15" x14ac:dyDescent="0.2"/>
  <cols>
    <col min="1" max="1" width="56.140625" style="14" customWidth="1"/>
    <col min="2" max="2" width="13.5703125" style="18" customWidth="1"/>
    <col min="3" max="3" width="11" customWidth="1"/>
    <col min="4" max="5" width="14.5703125" style="18" bestFit="1" customWidth="1"/>
    <col min="6" max="6" width="11.42578125" style="18"/>
    <col min="7" max="8" width="14.5703125" style="18" bestFit="1" customWidth="1"/>
    <col min="9" max="16384" width="11.42578125" style="18"/>
  </cols>
  <sheetData>
    <row r="1" spans="1:5" ht="51" customHeight="1" x14ac:dyDescent="0.2">
      <c r="A1" s="130" t="s">
        <v>141</v>
      </c>
      <c r="B1" s="17"/>
      <c r="C1" s="17"/>
      <c r="D1" s="17"/>
      <c r="E1" s="100"/>
    </row>
    <row r="2" spans="1:5" ht="19.149999999999999" customHeight="1" x14ac:dyDescent="0.25">
      <c r="A2" s="19"/>
      <c r="C2" s="18"/>
      <c r="E2" s="20"/>
    </row>
    <row r="3" spans="1:5" ht="15.75" x14ac:dyDescent="0.25">
      <c r="A3" s="19" t="s">
        <v>45</v>
      </c>
      <c r="C3" s="18"/>
      <c r="E3" s="20"/>
    </row>
    <row r="4" spans="1:5" ht="15.75" x14ac:dyDescent="0.25">
      <c r="A4" s="19"/>
      <c r="C4" s="18"/>
      <c r="E4" s="20"/>
    </row>
    <row r="5" spans="1:5" ht="39.75" customHeight="1" thickBot="1" x14ac:dyDescent="0.3">
      <c r="A5" s="83"/>
      <c r="B5" s="255" t="s">
        <v>136</v>
      </c>
      <c r="C5" s="255"/>
      <c r="D5" s="23"/>
      <c r="E5" s="24"/>
    </row>
    <row r="6" spans="1:5" ht="15.75" x14ac:dyDescent="0.25">
      <c r="A6" s="95"/>
      <c r="B6" s="238" t="s">
        <v>100</v>
      </c>
      <c r="C6" s="239" t="s">
        <v>100</v>
      </c>
      <c r="D6" s="240" t="s">
        <v>83</v>
      </c>
      <c r="E6" s="241" t="s">
        <v>83</v>
      </c>
    </row>
    <row r="7" spans="1:5" s="205" customFormat="1" ht="26.45" customHeight="1" x14ac:dyDescent="0.2">
      <c r="A7" s="204" t="s">
        <v>128</v>
      </c>
      <c r="B7" s="242" t="s">
        <v>101</v>
      </c>
      <c r="C7" s="243" t="s">
        <v>102</v>
      </c>
      <c r="D7" s="244" t="s">
        <v>101</v>
      </c>
      <c r="E7" s="245" t="s">
        <v>102</v>
      </c>
    </row>
    <row r="8" spans="1:5" ht="15.75" x14ac:dyDescent="0.25">
      <c r="A8" s="176" t="s">
        <v>103</v>
      </c>
      <c r="B8" s="149">
        <v>300</v>
      </c>
      <c r="C8" s="150">
        <f>B8*12</f>
        <v>3600</v>
      </c>
      <c r="D8" s="96">
        <v>0</v>
      </c>
      <c r="E8" s="34">
        <f>D8*12</f>
        <v>0</v>
      </c>
    </row>
    <row r="9" spans="1:5" ht="15.75" x14ac:dyDescent="0.25">
      <c r="A9" s="176" t="s">
        <v>77</v>
      </c>
      <c r="B9" s="149">
        <v>50</v>
      </c>
      <c r="C9" s="150">
        <f t="shared" ref="C9:C14" si="0">B9*12</f>
        <v>600</v>
      </c>
      <c r="D9" s="96">
        <v>0</v>
      </c>
      <c r="E9" s="34">
        <f t="shared" ref="E9:E16" si="1">D9*12</f>
        <v>0</v>
      </c>
    </row>
    <row r="10" spans="1:5" ht="15.75" x14ac:dyDescent="0.25">
      <c r="A10" s="176" t="s">
        <v>78</v>
      </c>
      <c r="B10" s="149">
        <v>50</v>
      </c>
      <c r="C10" s="150">
        <f t="shared" si="0"/>
        <v>600</v>
      </c>
      <c r="D10" s="96">
        <v>0</v>
      </c>
      <c r="E10" s="34">
        <f t="shared" si="1"/>
        <v>0</v>
      </c>
    </row>
    <row r="11" spans="1:5" ht="15.75" x14ac:dyDescent="0.25">
      <c r="A11" s="176" t="s">
        <v>79</v>
      </c>
      <c r="B11" s="149">
        <v>135</v>
      </c>
      <c r="C11" s="150">
        <f t="shared" si="0"/>
        <v>1620</v>
      </c>
      <c r="D11" s="96">
        <v>0</v>
      </c>
      <c r="E11" s="34">
        <f t="shared" si="1"/>
        <v>0</v>
      </c>
    </row>
    <row r="12" spans="1:5" ht="15.75" x14ac:dyDescent="0.25">
      <c r="A12" s="176" t="s">
        <v>80</v>
      </c>
      <c r="B12" s="149">
        <v>450</v>
      </c>
      <c r="C12" s="150">
        <f t="shared" si="0"/>
        <v>5400</v>
      </c>
      <c r="D12" s="96">
        <v>0</v>
      </c>
      <c r="E12" s="34">
        <f t="shared" si="1"/>
        <v>0</v>
      </c>
    </row>
    <row r="13" spans="1:5" ht="15.75" x14ac:dyDescent="0.25">
      <c r="A13" s="176" t="s">
        <v>81</v>
      </c>
      <c r="B13" s="149">
        <v>450</v>
      </c>
      <c r="C13" s="150">
        <f t="shared" si="0"/>
        <v>5400</v>
      </c>
      <c r="D13" s="96">
        <v>0</v>
      </c>
      <c r="E13" s="34">
        <f t="shared" si="1"/>
        <v>0</v>
      </c>
    </row>
    <row r="14" spans="1:5" ht="15.75" x14ac:dyDescent="0.25">
      <c r="A14" s="176" t="s">
        <v>12</v>
      </c>
      <c r="B14" s="149">
        <v>65</v>
      </c>
      <c r="C14" s="150">
        <f t="shared" si="0"/>
        <v>780</v>
      </c>
      <c r="D14" s="96">
        <v>0</v>
      </c>
      <c r="E14" s="34">
        <f t="shared" si="1"/>
        <v>0</v>
      </c>
    </row>
    <row r="15" spans="1:5" ht="15.75" x14ac:dyDescent="0.25">
      <c r="A15" s="176" t="s">
        <v>130</v>
      </c>
      <c r="B15" s="151">
        <v>0</v>
      </c>
      <c r="C15" s="150">
        <v>0</v>
      </c>
      <c r="D15" s="96">
        <v>0</v>
      </c>
      <c r="E15" s="34">
        <f t="shared" si="1"/>
        <v>0</v>
      </c>
    </row>
    <row r="16" spans="1:5" s="205" customFormat="1" ht="26.45" customHeight="1" x14ac:dyDescent="0.2">
      <c r="A16" s="204" t="s">
        <v>127</v>
      </c>
      <c r="B16" s="206">
        <f>SUM(B8:B15)</f>
        <v>1500</v>
      </c>
      <c r="C16" s="207">
        <f>SUM(C8:C15)</f>
        <v>18000</v>
      </c>
      <c r="D16" s="208">
        <f>SUM(D8:D15)</f>
        <v>0</v>
      </c>
      <c r="E16" s="209">
        <f t="shared" si="1"/>
        <v>0</v>
      </c>
    </row>
    <row r="17" spans="1:5" ht="16.5" thickBot="1" x14ac:dyDescent="0.3">
      <c r="A17" s="188" t="s">
        <v>82</v>
      </c>
      <c r="B17" s="168"/>
      <c r="C17" s="169"/>
      <c r="D17" s="97"/>
      <c r="E17" s="36"/>
    </row>
    <row r="18" spans="1:5" x14ac:dyDescent="0.2">
      <c r="A18" s="15"/>
      <c r="C18" s="18"/>
      <c r="E18" s="20"/>
    </row>
    <row r="19" spans="1:5" ht="15.75" thickBot="1" x14ac:dyDescent="0.25">
      <c r="A19" s="16"/>
      <c r="B19" s="23"/>
      <c r="C19" s="23"/>
      <c r="D19" s="23"/>
      <c r="E19" s="114"/>
    </row>
  </sheetData>
  <mergeCells count="1">
    <mergeCell ref="B5:C5"/>
  </mergeCells>
  <phoneticPr fontId="13" type="noConversion"/>
  <pageMargins left="0.94" right="0.21" top="1.67" bottom="0.38" header="0.492125984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Kapital-Bedarfsplanung</vt:lpstr>
      <vt:lpstr>Mindestumsatz</vt:lpstr>
      <vt:lpstr>Rentabilitätsvorschau </vt:lpstr>
      <vt:lpstr>Liquiditätsplanung</vt:lpstr>
      <vt:lpstr>Privatausgaben Unternehmerlohn</vt:lpstr>
    </vt:vector>
  </TitlesOfParts>
  <Company>IHK Hochrhein - Bodensee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Vatovac</dc:creator>
  <cp:lastModifiedBy>Larissa Kratt</cp:lastModifiedBy>
  <cp:lastPrinted>2018-01-03T08:18:53Z</cp:lastPrinted>
  <dcterms:created xsi:type="dcterms:W3CDTF">2002-01-18T15:02:52Z</dcterms:created>
  <dcterms:modified xsi:type="dcterms:W3CDTF">2022-04-29T11:26:55Z</dcterms:modified>
</cp:coreProperties>
</file>