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ihkwie.sharepoint.com/sites/TEAM-BeitragStamm/Freigegebene Dokumente/Beitrag/Homepage/Beitragsrechner/"/>
    </mc:Choice>
  </mc:AlternateContent>
  <xr:revisionPtr revIDLastSave="280" documentId="8_{5445A532-2A86-487B-B1D5-1C7503ED03D5}" xr6:coauthVersionLast="47" xr6:coauthVersionMax="47" xr10:uidLastSave="{3CA8289F-BFC4-495E-9F4B-63E88CBD28C8}"/>
  <bookViews>
    <workbookView xWindow="28680" yWindow="-120" windowWidth="29040" windowHeight="15720" xr2:uid="{00000000-000D-0000-FFFF-FFFF00000000}"/>
  </bookViews>
  <sheets>
    <sheet name="Berechnung" sheetId="9" r:id="rId1"/>
    <sheet name="Beiträge" sheetId="25" state="hidden" r:id="rId2"/>
  </sheets>
  <definedNames>
    <definedName name="_BMG24550">#REF!</definedName>
    <definedName name="_BMG36850">#REF!</definedName>
    <definedName name="BMG_25000">#REF!</definedName>
    <definedName name="BMG_25600">Beiträge!$C$5</definedName>
    <definedName name="BMG_38400">Beiträge!$C$6</definedName>
    <definedName name="BMG_40000">#REF!</definedName>
    <definedName name="BMG_FB">Beiträge!$C$4</definedName>
    <definedName name="BMG_gr_25000">#REF!</definedName>
    <definedName name="BMG_gr_40.000">#REF!</definedName>
    <definedName name="BMG_gr24550">#REF!</definedName>
    <definedName name="BMG_gr36850">#REF!</definedName>
    <definedName name="BMG_gr38400">Beiträge!$C$7</definedName>
    <definedName name="FreistellBetrag">#REF!</definedName>
    <definedName name="GB_0">#REF!</definedName>
    <definedName name="GB_200">#REF!</definedName>
    <definedName name="GB_204">#REF!</definedName>
    <definedName name="GB_300">#REF!</definedName>
    <definedName name="GB_306">#REF!</definedName>
    <definedName name="GB_50">#REF!</definedName>
    <definedName name="GB_51">#REF!</definedName>
    <definedName name="GB_60">#REF!</definedName>
    <definedName name="GB_61">#REF!</definedName>
    <definedName name="GB_Jumbo">#REF!</definedName>
    <definedName name="GB0">#REF!</definedName>
    <definedName name="GB2016_0">Beiträge!$D$4</definedName>
    <definedName name="GB2016_100">Beiträge!$D$7</definedName>
    <definedName name="GB2016_40">Beiträge!$D$5</definedName>
    <definedName name="GB2016_75">Beiträge!$D$6</definedName>
    <definedName name="GB2016A_180">Beiträge!$E$6</definedName>
    <definedName name="GB2016A_300">Beiträge!$E$7</definedName>
    <definedName name="GB2016B_180">Beiträge!$F$6</definedName>
    <definedName name="GB2016B_300">Beiträge!$F$7</definedName>
    <definedName name="GB2017_0">Beiträge!$G$4</definedName>
    <definedName name="GB2017_100">Beiträge!$G$7</definedName>
    <definedName name="GB2017_40">Beiträge!$G$5</definedName>
    <definedName name="GB2017_75">Beiträge!$G$6</definedName>
    <definedName name="GB2017A_180">Beiträge!$H$6</definedName>
    <definedName name="GB2017A_300">Beiträge!$H$7</definedName>
    <definedName name="GB2017B_180">Beiträge!$I$6</definedName>
    <definedName name="GB2017B_300">Beiträge!$I$7</definedName>
    <definedName name="GB2018_0">Beiträge!$J$4</definedName>
    <definedName name="GB2018_30">Beiträge!$J$5</definedName>
    <definedName name="GB2018_56">Beiträge!$J$6</definedName>
    <definedName name="GB2018_75">Beiträge!$J$7</definedName>
    <definedName name="GB2018A_135">Beiträge!$K$6</definedName>
    <definedName name="GB2018A_225">Beiträge!$K$7</definedName>
    <definedName name="GB2018B_135">Beiträge!$L$6</definedName>
    <definedName name="GB2018B_225">Beiträge!$L$7</definedName>
    <definedName name="GB2019_0">Beiträge!$M$4</definedName>
    <definedName name="GB2019_100">Beiträge!$M$7</definedName>
    <definedName name="GB2019_40">Beiträge!$M$5</definedName>
    <definedName name="GB2019_75">Beiträge!$M$6</definedName>
    <definedName name="GB2019A_180">Beiträge!$N$6</definedName>
    <definedName name="GB2019A_300">Beiträge!$N$7</definedName>
    <definedName name="GB2019B_180">Beiträge!$O$6</definedName>
    <definedName name="GB2019B_300">Beiträge!$O$7</definedName>
    <definedName name="GB202_0">Beiträge!$AE$4</definedName>
    <definedName name="GB2020_0">Beiträge!$P$4</definedName>
    <definedName name="GB2020_100">Beiträge!$P$7</definedName>
    <definedName name="GB2020_40">Beiträge!$P$5</definedName>
    <definedName name="GB2020_75">Beiträge!$P$6</definedName>
    <definedName name="GB2020A_180">Beiträge!$Q$6</definedName>
    <definedName name="GB2020A_300">Beiträge!$Q$7</definedName>
    <definedName name="GB2020B_180">Beiträge!$R$6</definedName>
    <definedName name="GB2020B_300">Beiträge!$R$7</definedName>
    <definedName name="GB2021_0">Beiträge!$S$4</definedName>
    <definedName name="GB2021_100">Beiträge!$S$7</definedName>
    <definedName name="GB2021_40">Beiträge!$S$5</definedName>
    <definedName name="GB2021_75">Beiträge!$S$6</definedName>
    <definedName name="GB2021A_180">Beiträge!$T$6</definedName>
    <definedName name="GB2021A_300">Beiträge!$T$7</definedName>
    <definedName name="GB2021B_180">Beiträge!$U$6</definedName>
    <definedName name="GB2021B_300">Beiträge!$U$7</definedName>
    <definedName name="GB2022_0">Beiträge!$V$4</definedName>
    <definedName name="GB2022_100">Beiträge!$V$7</definedName>
    <definedName name="GB2022_40">Beiträge!$V$5</definedName>
    <definedName name="GB2022_75">Beiträge!$V$6</definedName>
    <definedName name="GB2022A_180">Beiträge!$W$6</definedName>
    <definedName name="GB2022A_300">Beiträge!$W$7</definedName>
    <definedName name="GB2022B_180">Beiträge!$X$6</definedName>
    <definedName name="GB2022B_300">Beiträge!$X$7</definedName>
    <definedName name="GB2023_0">Beiträge!$Y$4</definedName>
    <definedName name="GB2023_100">Beiträge!$Y$7</definedName>
    <definedName name="GB2023_40">Beiträge!$Y$5</definedName>
    <definedName name="GB2023_75">Beiträge!$Y$6</definedName>
    <definedName name="GB2023A_180">Beiträge!$Z$6</definedName>
    <definedName name="GB2023A_300">Beiträge!$Z$7</definedName>
    <definedName name="GB2023B_180">Beiträge!$AA$6</definedName>
    <definedName name="GB2023B_300">Beiträge!$AA$7</definedName>
    <definedName name="GB2024_0">Beiträge!$AB$4</definedName>
    <definedName name="GB2024_100">Beiträge!$AB$7</definedName>
    <definedName name="GB2024_40">Beiträge!$AB$5</definedName>
    <definedName name="GB2024_75">Beiträge!$AB$6</definedName>
    <definedName name="GB2024A_180">Beiträge!$AC$6</definedName>
    <definedName name="GB2024A_300">Beiträge!$AC$7</definedName>
    <definedName name="GB2024B_180">Beiträge!$AD$6</definedName>
    <definedName name="GB2024B_300">Beiträge!$AD$7</definedName>
    <definedName name="GB2025_0">Beiträge!$AE$4</definedName>
    <definedName name="GB2025_100">Beiträge!$AE$7</definedName>
    <definedName name="GB2025_40">Beiträge!$AE$5</definedName>
    <definedName name="GB2025_75">Beiträge!$AE$6</definedName>
    <definedName name="GB2025A_180">Beiträge!$AF$6</definedName>
    <definedName name="GB2025A_300">Beiträge!$AF$7</definedName>
    <definedName name="GB2025B_180">Beiträge!$AG$6</definedName>
    <definedName name="GB2025B_300">Beiträge!$AG$7</definedName>
    <definedName name="Kontrollkästchen1" localSheetId="0">Berechnung!$H$1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9" l="1"/>
  <c r="K61" i="9"/>
  <c r="J62" i="9"/>
  <c r="J61" i="9"/>
  <c r="H64" i="9"/>
  <c r="H63" i="9"/>
  <c r="H62" i="9"/>
  <c r="H61" i="9"/>
  <c r="K58" i="9"/>
  <c r="K57" i="9"/>
  <c r="J58" i="9"/>
  <c r="J57" i="9"/>
  <c r="H60" i="9"/>
  <c r="H59" i="9"/>
  <c r="H58" i="9"/>
  <c r="H57" i="9"/>
  <c r="F17" i="9"/>
  <c r="J17" i="9" s="1"/>
  <c r="P58" i="9" s="1"/>
  <c r="K54" i="9"/>
  <c r="K53" i="9"/>
  <c r="J54" i="9"/>
  <c r="J53" i="9"/>
  <c r="H56" i="9"/>
  <c r="H55" i="9"/>
  <c r="H54" i="9"/>
  <c r="H53" i="9"/>
  <c r="F16" i="9"/>
  <c r="J16" i="9" s="1"/>
  <c r="P54" i="9" s="1"/>
  <c r="F18" i="9"/>
  <c r="J18" i="9" s="1"/>
  <c r="P62" i="9" s="1"/>
  <c r="Q62" i="9" s="1"/>
  <c r="L18" i="9" s="1"/>
  <c r="K50" i="9"/>
  <c r="K49" i="9"/>
  <c r="J50" i="9"/>
  <c r="J49" i="9"/>
  <c r="H52" i="9"/>
  <c r="H51" i="9"/>
  <c r="H50" i="9"/>
  <c r="H49" i="9"/>
  <c r="F15" i="9"/>
  <c r="H36" i="9"/>
  <c r="H35" i="9"/>
  <c r="H34" i="9"/>
  <c r="K34" i="9"/>
  <c r="K33" i="9"/>
  <c r="J34" i="9"/>
  <c r="J33" i="9"/>
  <c r="K46" i="9"/>
  <c r="K45" i="9"/>
  <c r="J46" i="9"/>
  <c r="J45" i="9"/>
  <c r="H48" i="9"/>
  <c r="H47" i="9"/>
  <c r="H46" i="9"/>
  <c r="H45" i="9"/>
  <c r="K42" i="9"/>
  <c r="K41" i="9"/>
  <c r="J42" i="9"/>
  <c r="J41" i="9"/>
  <c r="H44" i="9"/>
  <c r="H43" i="9"/>
  <c r="H42" i="9"/>
  <c r="H41" i="9"/>
  <c r="K38" i="9"/>
  <c r="K37" i="9"/>
  <c r="J38" i="9"/>
  <c r="J37" i="9"/>
  <c r="H40" i="9"/>
  <c r="H39" i="9"/>
  <c r="H38" i="9"/>
  <c r="H37" i="9"/>
  <c r="H33" i="9"/>
  <c r="K30" i="9"/>
  <c r="K29" i="9"/>
  <c r="J30" i="9"/>
  <c r="J29" i="9"/>
  <c r="H32" i="9"/>
  <c r="H31" i="9"/>
  <c r="H30" i="9"/>
  <c r="H29" i="9"/>
  <c r="Q58" i="9" l="1"/>
  <c r="L17" i="9" s="1"/>
  <c r="M62" i="9"/>
  <c r="K18" i="9" s="1"/>
  <c r="M18" i="9" s="1"/>
  <c r="Q54" i="9"/>
  <c r="L16" i="9" s="1"/>
  <c r="M58" i="9"/>
  <c r="K17" i="9" s="1"/>
  <c r="J15" i="9"/>
  <c r="M54" i="9"/>
  <c r="K16" i="9" s="1"/>
  <c r="M50" i="9"/>
  <c r="K15" i="9" s="1"/>
  <c r="M30" i="9"/>
  <c r="K10" i="9" s="1"/>
  <c r="M17" i="9" l="1"/>
  <c r="M16" i="9"/>
  <c r="P50" i="9"/>
  <c r="Q50" i="9" s="1"/>
  <c r="L15" i="9" s="1"/>
  <c r="M15" i="9" s="1"/>
  <c r="F14" i="9"/>
  <c r="J14" i="9" s="1"/>
  <c r="P46" i="9" l="1"/>
  <c r="Q46" i="9" s="1"/>
  <c r="L14" i="9" s="1"/>
  <c r="M46" i="9"/>
  <c r="K14" i="9" s="1"/>
  <c r="F12" i="9"/>
  <c r="J12" i="9" s="1"/>
  <c r="P38" i="9" s="1"/>
  <c r="M14" i="9" l="1"/>
  <c r="M42" i="9"/>
  <c r="K13" i="9" s="1"/>
  <c r="Q38" i="9"/>
  <c r="L12" i="9" s="1"/>
  <c r="F13" i="9" l="1"/>
  <c r="J13" i="9" s="1"/>
  <c r="P42" i="9" s="1"/>
  <c r="Q42" i="9" s="1"/>
  <c r="L13" i="9" s="1"/>
  <c r="M38" i="9" l="1"/>
  <c r="K12" i="9" l="1"/>
  <c r="M12" i="9" s="1"/>
  <c r="F11" i="9"/>
  <c r="J11" i="9" s="1"/>
  <c r="P34" i="9" s="1"/>
  <c r="Q34" i="9" s="1"/>
  <c r="M34" i="9" l="1"/>
  <c r="K11" i="9" s="1"/>
  <c r="K19" i="9" s="1"/>
  <c r="F10" i="9"/>
  <c r="J10" i="9" s="1"/>
  <c r="P30" i="9" s="1"/>
  <c r="Q30" i="9" s="1"/>
  <c r="L11" i="9" l="1"/>
  <c r="M11" i="9" s="1"/>
  <c r="L10" i="9"/>
  <c r="L19" i="9" l="1"/>
  <c r="M10" i="9"/>
  <c r="D7" i="9"/>
  <c r="M13" i="9" l="1"/>
  <c r="M1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Michael Wacker </author>
  </authors>
  <commentList>
    <comment ref="H6" authorId="0" shapeId="0" xr:uid="{00000000-0006-0000-0000-000001000000}">
      <text>
        <r>
          <rPr>
            <b/>
            <sz val="12"/>
            <color indexed="81"/>
            <rFont val="Source Sans Pro SemiBold"/>
            <family val="2"/>
          </rPr>
          <t>KGT = Kleingewerbetreibende (z. B. Einzelunternehmer, GbR)</t>
        </r>
      </text>
    </comment>
    <comment ref="J6" authorId="0" shapeId="0" xr:uid="{00000000-0006-0000-0000-000002000000}">
      <text>
        <r>
          <rPr>
            <b/>
            <sz val="12"/>
            <color indexed="81"/>
            <rFont val="Source Sans Pro SemiBold"/>
            <family val="2"/>
          </rPr>
          <t>Handelsregistereintrag in Abteilung A - Personengesellschaften:z.B. oHG, KG, GmbH &amp; Co.KG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K6" authorId="0" shapeId="0" xr:uid="{00000000-0006-0000-0000-000003000000}">
      <text>
        <r>
          <rPr>
            <b/>
            <sz val="12"/>
            <color indexed="81"/>
            <rFont val="Source Sans Pro SemiBold"/>
            <family val="2"/>
          </rPr>
          <t>Handelsregistereintrag in Abteilung B - Kapitalgesellschaften:z.B. GmbH, AG, UG, Limited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9" authorId="0" shapeId="0" xr:uid="{00000000-0006-0000-0000-000004000000}">
      <text>
        <r>
          <rPr>
            <sz val="12"/>
            <color indexed="81"/>
            <rFont val="Source Sans Pro SemiBold"/>
            <family val="2"/>
          </rPr>
          <t>In den unten stehenden Feldern bitte die Bemessungsgrundlage/n (Gewerbeertrag bzw. Gewinn aus Gewerbebetrieb erfassen. Im Verlustfall 0 (Null) erfassen.</t>
        </r>
      </text>
    </comment>
  </commentList>
</comments>
</file>

<file path=xl/sharedStrings.xml><?xml version="1.0" encoding="utf-8"?>
<sst xmlns="http://schemas.openxmlformats.org/spreadsheetml/2006/main" count="66" uniqueCount="27">
  <si>
    <t xml:space="preserve">          Beitragsrechner IHK Wiesbaden      </t>
  </si>
  <si>
    <t>Nichtkaufleute ¹</t>
  </si>
  <si>
    <t>Kaufleute ²</t>
  </si>
  <si>
    <t>Bitte Rechtsform wählen:</t>
  </si>
  <si>
    <t xml:space="preserve">   KGT</t>
  </si>
  <si>
    <t xml:space="preserve">       HRA</t>
  </si>
  <si>
    <t xml:space="preserve">   HRB</t>
  </si>
  <si>
    <t>Jahr</t>
  </si>
  <si>
    <t>BMG</t>
  </si>
  <si>
    <t>Freibetrag</t>
  </si>
  <si>
    <t>Hebesatz</t>
  </si>
  <si>
    <r>
      <t>BMG Umlage</t>
    </r>
    <r>
      <rPr>
        <b/>
        <vertAlign val="superscript"/>
        <sz val="14"/>
        <color rgb="FF003366"/>
        <rFont val="Source Sans Pro"/>
        <family val="2"/>
      </rPr>
      <t>3</t>
    </r>
  </si>
  <si>
    <t>GB</t>
  </si>
  <si>
    <t>Umlage</t>
  </si>
  <si>
    <t>Summe</t>
  </si>
  <si>
    <t>Berechnung ohne Gewähr</t>
  </si>
  <si>
    <t>∑</t>
  </si>
  <si>
    <t xml:space="preserve">          </t>
  </si>
  <si>
    <r>
      <t>¹</t>
    </r>
    <r>
      <rPr>
        <i/>
        <sz val="12"/>
        <rFont val="Source Sans Pro"/>
        <family val="2"/>
      </rPr>
      <t xml:space="preserve">   Nichtkaufleute sind Gewerbetreibende, die nicht im Handelsregister eingetragen sind und deren Gewerbebetrieb nach Art und Umfang einen in kaufmännischer Weise eingerichteten Geschäftsbetrieb nicht erfordert.</t>
    </r>
  </si>
  <si>
    <r>
      <t>²</t>
    </r>
    <r>
      <rPr>
        <i/>
        <sz val="12"/>
        <rFont val="Source Sans Pro"/>
        <family val="2"/>
      </rPr>
      <t xml:space="preserve">   Kaufleute sind Gewerbetreibende, die im Handelsregister eingetragen sind oder deren Gewerbebetrieb nach Art und Umfang einen in kaufmännischer Weise eingerichteten Geschäftsbetrieb erfordert.</t>
    </r>
  </si>
  <si>
    <r>
      <rPr>
        <b/>
        <i/>
        <vertAlign val="superscript"/>
        <sz val="12"/>
        <rFont val="Source Sans Pro"/>
        <family val="2"/>
      </rPr>
      <t>3</t>
    </r>
    <r>
      <rPr>
        <i/>
        <sz val="12"/>
        <rFont val="Source Sans Pro"/>
        <family val="2"/>
      </rPr>
      <t xml:space="preserve">  Bemessungsgrundlage, die für die Berechnung der Umlage herangezogen wird (ggf. unter Berücksichtigung des Freibetrages).</t>
    </r>
  </si>
  <si>
    <t>Grundbeitrag</t>
  </si>
  <si>
    <t>KGT</t>
  </si>
  <si>
    <t>HRA</t>
  </si>
  <si>
    <t>HRB</t>
  </si>
  <si>
    <t>bis</t>
  </si>
  <si>
    <t>über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</si>
</sst>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#,##0.00_ ;\-#,##0.00\ "/>
    <numFmt numFmtId="166" formatCode="#,##0.00\ \ \ \ \ ;[Red]\-#,##0.00\ \ \ \ \ "/>
    <numFmt numFmtId="167" formatCode="#,##0.00\ \ \ ;[Red]\-#,##0.00\ \ \ "/>
  </numFmts>
  <fonts count="4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sz val="10"/>
      <color indexed="81"/>
      <name val="Tahoma"/>
      <family val="2"/>
    </font>
    <font>
      <sz val="12"/>
      <color indexed="81"/>
      <name val="Tahoma"/>
      <family val="2"/>
    </font>
    <font>
      <sz val="10"/>
      <color indexed="62"/>
      <name val="Source Sans Pro"/>
      <family val="2"/>
    </font>
    <font>
      <sz val="8"/>
      <color indexed="18"/>
      <name val="Source Sans Pro"/>
      <family val="2"/>
    </font>
    <font>
      <sz val="10"/>
      <name val="Source Sans Pro"/>
      <family val="2"/>
    </font>
    <font>
      <b/>
      <sz val="22"/>
      <color rgb="FF003366"/>
      <name val="Source Sans Pro"/>
      <family val="2"/>
    </font>
    <font>
      <sz val="10"/>
      <color indexed="18"/>
      <name val="Source Sans Pro"/>
      <family val="2"/>
    </font>
    <font>
      <b/>
      <sz val="24"/>
      <name val="Source Sans Pro"/>
      <family val="2"/>
    </font>
    <font>
      <b/>
      <sz val="14"/>
      <color indexed="19"/>
      <name val="Source Sans Pro"/>
      <family val="2"/>
    </font>
    <font>
      <b/>
      <sz val="12"/>
      <color indexed="19"/>
      <name val="Source Sans Pro"/>
      <family val="2"/>
    </font>
    <font>
      <b/>
      <sz val="12"/>
      <name val="Source Sans Pro"/>
      <family val="2"/>
    </font>
    <font>
      <sz val="10"/>
      <color rgb="FFC00000"/>
      <name val="Source Sans Pro"/>
      <family val="2"/>
    </font>
    <font>
      <b/>
      <sz val="16"/>
      <color indexed="19"/>
      <name val="Source Sans Pro"/>
      <family val="2"/>
    </font>
    <font>
      <sz val="16"/>
      <name val="Source Sans Pro"/>
      <family val="2"/>
    </font>
    <font>
      <sz val="16"/>
      <color indexed="19"/>
      <name val="Source Sans Pro"/>
      <family val="2"/>
    </font>
    <font>
      <sz val="14"/>
      <name val="Source Sans Pro"/>
      <family val="2"/>
    </font>
    <font>
      <b/>
      <sz val="14"/>
      <color rgb="FF003366"/>
      <name val="Source Sans Pro"/>
      <family val="2"/>
    </font>
    <font>
      <b/>
      <sz val="8"/>
      <name val="Source Sans Pro"/>
      <family val="2"/>
    </font>
    <font>
      <i/>
      <sz val="14"/>
      <color rgb="FF003366"/>
      <name val="Source Sans Pro"/>
      <family val="2"/>
    </font>
    <font>
      <sz val="12"/>
      <name val="Source Sans Pro"/>
      <family val="2"/>
    </font>
    <font>
      <b/>
      <i/>
      <sz val="12"/>
      <name val="Source Sans Pro"/>
      <family val="2"/>
    </font>
    <font>
      <i/>
      <sz val="12"/>
      <name val="Source Sans Pro"/>
      <family val="2"/>
    </font>
    <font>
      <sz val="10"/>
      <color theme="0"/>
      <name val="Source Sans Pro"/>
      <family val="2"/>
    </font>
    <font>
      <sz val="12"/>
      <color indexed="81"/>
      <name val="Source Sans Pro SemiBold"/>
      <family val="2"/>
    </font>
    <font>
      <b/>
      <sz val="12"/>
      <color indexed="81"/>
      <name val="Source Sans Pro SemiBold"/>
      <family val="2"/>
    </font>
    <font>
      <b/>
      <sz val="14"/>
      <color rgb="FF2E8533"/>
      <name val="Source Sans Pro"/>
      <family val="2"/>
    </font>
    <font>
      <sz val="10"/>
      <color rgb="FF2E8533"/>
      <name val="Source Sans Pro"/>
      <family val="2"/>
    </font>
    <font>
      <b/>
      <sz val="16"/>
      <color rgb="FF2E8533"/>
      <name val="Source Sans Pro"/>
      <family val="2"/>
    </font>
    <font>
      <b/>
      <sz val="10"/>
      <color rgb="FF2E8533"/>
      <name val="Source Sans Pro"/>
      <family val="2"/>
    </font>
    <font>
      <b/>
      <u/>
      <sz val="16"/>
      <color rgb="FF2E8533"/>
      <name val="Source Sans Pro"/>
      <family val="2"/>
    </font>
    <font>
      <sz val="8"/>
      <name val="Source Sans Pro"/>
      <family val="2"/>
    </font>
    <font>
      <b/>
      <sz val="10"/>
      <color indexed="9"/>
      <name val="Arial"/>
      <family val="2"/>
    </font>
    <font>
      <b/>
      <vertAlign val="superscript"/>
      <sz val="14"/>
      <color rgb="FF003366"/>
      <name val="Source Sans Pro"/>
      <family val="2"/>
    </font>
    <font>
      <b/>
      <i/>
      <vertAlign val="superscript"/>
      <sz val="12"/>
      <name val="Source Sans Pro"/>
      <family val="2"/>
    </font>
    <font>
      <sz val="8"/>
      <color rgb="FF000000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56BD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D7E6"/>
        <bgColor indexed="64"/>
      </patternFill>
    </fill>
    <fill>
      <patternFill patternType="solid">
        <fgColor rgb="FFE4F1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30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rgb="FF003366"/>
      </left>
      <right style="medium">
        <color rgb="FF003366"/>
      </right>
      <top style="medium">
        <color rgb="FF003366"/>
      </top>
      <bottom style="medium">
        <color rgb="FF003366"/>
      </bottom>
      <diagonal/>
    </border>
    <border>
      <left style="medium">
        <color rgb="FF003366"/>
      </left>
      <right/>
      <top style="medium">
        <color rgb="FF003366"/>
      </top>
      <bottom/>
      <diagonal/>
    </border>
    <border>
      <left/>
      <right style="medium">
        <color rgb="FF003366"/>
      </right>
      <top style="medium">
        <color rgb="FF003366"/>
      </top>
      <bottom/>
      <diagonal/>
    </border>
    <border>
      <left style="medium">
        <color rgb="FF003366"/>
      </left>
      <right style="medium">
        <color rgb="FF003366"/>
      </right>
      <top style="medium">
        <color rgb="FF003366"/>
      </top>
      <bottom/>
      <diagonal/>
    </border>
    <border>
      <left style="medium">
        <color rgb="FF003366"/>
      </left>
      <right style="medium">
        <color rgb="FF003366"/>
      </right>
      <top/>
      <bottom style="medium">
        <color rgb="FF003366"/>
      </bottom>
      <diagonal/>
    </border>
    <border>
      <left style="thin">
        <color rgb="FF636D76"/>
      </left>
      <right style="thin">
        <color rgb="FF636D76"/>
      </right>
      <top style="medium">
        <color rgb="FF636D76"/>
      </top>
      <bottom/>
      <diagonal/>
    </border>
    <border>
      <left/>
      <right/>
      <top/>
      <bottom style="medium">
        <color rgb="FF636D76"/>
      </bottom>
      <diagonal/>
    </border>
    <border>
      <left/>
      <right/>
      <top style="medium">
        <color rgb="FF636D76"/>
      </top>
      <bottom/>
      <diagonal/>
    </border>
    <border>
      <left style="medium">
        <color rgb="FF636D76"/>
      </left>
      <right/>
      <top style="medium">
        <color rgb="FF636D76"/>
      </top>
      <bottom/>
      <diagonal/>
    </border>
    <border>
      <left style="thin">
        <color indexed="30"/>
      </left>
      <right style="medium">
        <color rgb="FF636D76"/>
      </right>
      <top/>
      <bottom/>
      <diagonal/>
    </border>
    <border>
      <left/>
      <right style="thin">
        <color rgb="FF636D76"/>
      </right>
      <top/>
      <bottom/>
      <diagonal/>
    </border>
    <border>
      <left style="medium">
        <color rgb="FF636D76"/>
      </left>
      <right style="thin">
        <color rgb="FF636D76"/>
      </right>
      <top/>
      <bottom/>
      <diagonal/>
    </border>
    <border>
      <left style="thin">
        <color rgb="FF636D76"/>
      </left>
      <right style="thin">
        <color rgb="FF636D76"/>
      </right>
      <top style="medium">
        <color rgb="FF636D76"/>
      </top>
      <bottom style="medium">
        <color rgb="FF636D76"/>
      </bottom>
      <diagonal/>
    </border>
    <border>
      <left/>
      <right style="medium">
        <color rgb="FF636D76"/>
      </right>
      <top style="medium">
        <color rgb="FF636D76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636D76"/>
      </top>
      <bottom/>
      <diagonal/>
    </border>
    <border>
      <left style="thin">
        <color indexed="64"/>
      </left>
      <right/>
      <top/>
      <bottom style="medium">
        <color rgb="FF636D76"/>
      </bottom>
      <diagonal/>
    </border>
    <border>
      <left style="thin">
        <color indexed="64"/>
      </left>
      <right style="medium">
        <color rgb="FF636D76"/>
      </right>
      <top style="medium">
        <color rgb="FF636D76"/>
      </top>
      <bottom/>
      <diagonal/>
    </border>
    <border>
      <left style="thin">
        <color indexed="64"/>
      </left>
      <right style="medium">
        <color rgb="FF636D76"/>
      </right>
      <top/>
      <bottom/>
      <diagonal/>
    </border>
    <border>
      <left style="thin">
        <color indexed="64"/>
      </left>
      <right style="medium">
        <color rgb="FF636D76"/>
      </right>
      <top/>
      <bottom style="medium">
        <color rgb="FF636D76"/>
      </bottom>
      <diagonal/>
    </border>
    <border>
      <left style="thin">
        <color rgb="FF636D76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rgb="FF636D76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636D7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4" borderId="2" xfId="0" applyNumberFormat="1" applyFont="1" applyFill="1" applyBorder="1"/>
    <xf numFmtId="4" fontId="3" fillId="4" borderId="3" xfId="0" applyNumberFormat="1" applyFont="1" applyFill="1" applyBorder="1"/>
    <xf numFmtId="0" fontId="2" fillId="4" borderId="4" xfId="0" applyFont="1" applyFill="1" applyBorder="1" applyAlignment="1">
      <alignment horizontal="center"/>
    </xf>
    <xf numFmtId="4" fontId="3" fillId="4" borderId="5" xfId="0" applyNumberFormat="1" applyFont="1" applyFill="1" applyBorder="1"/>
    <xf numFmtId="0" fontId="8" fillId="5" borderId="0" xfId="0" applyFont="1" applyFill="1" applyProtection="1">
      <protection hidden="1"/>
    </xf>
    <xf numFmtId="0" fontId="9" fillId="5" borderId="0" xfId="0" applyFont="1" applyFill="1" applyProtection="1">
      <protection hidden="1"/>
    </xf>
    <xf numFmtId="0" fontId="9" fillId="5" borderId="0" xfId="0" applyFont="1" applyFill="1" applyProtection="1">
      <protection locked="0" hidden="1"/>
    </xf>
    <xf numFmtId="0" fontId="10" fillId="0" borderId="0" xfId="0" applyFont="1" applyProtection="1">
      <protection hidden="1"/>
    </xf>
    <xf numFmtId="0" fontId="8" fillId="6" borderId="0" xfId="0" applyFont="1" applyFill="1" applyProtection="1">
      <protection hidden="1"/>
    </xf>
    <xf numFmtId="0" fontId="9" fillId="6" borderId="0" xfId="0" applyFont="1" applyFill="1" applyProtection="1">
      <protection hidden="1"/>
    </xf>
    <xf numFmtId="0" fontId="10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4" fillId="0" borderId="0" xfId="0" applyFont="1" applyAlignment="1" applyProtection="1">
      <alignment horizontal="left"/>
      <protection hidden="1"/>
    </xf>
    <xf numFmtId="0" fontId="18" fillId="0" borderId="0" xfId="0" applyFont="1" applyAlignment="1" applyProtection="1">
      <alignment vertical="top"/>
      <protection hidden="1"/>
    </xf>
    <xf numFmtId="0" fontId="19" fillId="0" borderId="0" xfId="0" applyFont="1" applyProtection="1">
      <protection hidden="1"/>
    </xf>
    <xf numFmtId="0" fontId="20" fillId="0" borderId="0" xfId="0" applyFont="1" applyAlignment="1" applyProtection="1">
      <alignment vertical="top"/>
      <protection hidden="1"/>
    </xf>
    <xf numFmtId="0" fontId="10" fillId="2" borderId="0" xfId="0" applyFont="1" applyFill="1" applyProtection="1">
      <protection hidden="1"/>
    </xf>
    <xf numFmtId="0" fontId="1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4" fontId="23" fillId="2" borderId="1" xfId="0" applyNumberFormat="1" applyFont="1" applyFill="1" applyBorder="1" applyAlignment="1" applyProtection="1">
      <alignment horizontal="center" vertical="center"/>
      <protection hidden="1"/>
    </xf>
    <xf numFmtId="0" fontId="10" fillId="7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31" fillId="9" borderId="9" xfId="0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Alignment="1" applyProtection="1">
      <alignment horizontal="center" vertical="center"/>
      <protection hidden="1"/>
    </xf>
    <xf numFmtId="166" fontId="22" fillId="9" borderId="0" xfId="0" applyNumberFormat="1" applyFont="1" applyFill="1" applyAlignment="1" applyProtection="1">
      <alignment horizontal="right" vertical="center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22" fillId="2" borderId="15" xfId="0" applyFont="1" applyFill="1" applyBorder="1" applyAlignment="1" applyProtection="1">
      <alignment horizontal="center" vertical="center"/>
      <protection hidden="1"/>
    </xf>
    <xf numFmtId="166" fontId="22" fillId="9" borderId="16" xfId="0" applyNumberFormat="1" applyFont="1" applyFill="1" applyBorder="1" applyAlignment="1" applyProtection="1">
      <alignment horizontal="right" vertical="center"/>
      <protection hidden="1"/>
    </xf>
    <xf numFmtId="0" fontId="22" fillId="9" borderId="17" xfId="0" applyFont="1" applyFill="1" applyBorder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horizontal="center" vertical="center"/>
      <protection hidden="1"/>
    </xf>
    <xf numFmtId="4" fontId="23" fillId="2" borderId="18" xfId="0" applyNumberFormat="1" applyFont="1" applyFill="1" applyBorder="1" applyAlignment="1" applyProtection="1">
      <alignment horizontal="center" vertical="center"/>
      <protection hidden="1"/>
    </xf>
    <xf numFmtId="0" fontId="21" fillId="2" borderId="17" xfId="0" applyFont="1" applyFill="1" applyBorder="1" applyAlignment="1" applyProtection="1">
      <alignment vertical="center"/>
      <protection hidden="1"/>
    </xf>
    <xf numFmtId="0" fontId="22" fillId="3" borderId="20" xfId="0" applyFont="1" applyFill="1" applyBorder="1" applyAlignment="1" applyProtection="1">
      <alignment horizontal="center" vertical="center"/>
      <protection hidden="1"/>
    </xf>
    <xf numFmtId="3" fontId="22" fillId="2" borderId="14" xfId="0" applyNumberFormat="1" applyFont="1" applyFill="1" applyBorder="1" applyAlignment="1" applyProtection="1">
      <alignment horizontal="right" vertical="center"/>
      <protection locked="0" hidden="1"/>
    </xf>
    <xf numFmtId="3" fontId="22" fillId="2" borderId="21" xfId="0" applyNumberFormat="1" applyFont="1" applyFill="1" applyBorder="1" applyAlignment="1" applyProtection="1">
      <alignment horizontal="right" vertical="center"/>
      <protection locked="0" hidden="1"/>
    </xf>
    <xf numFmtId="2" fontId="22" fillId="2" borderId="15" xfId="0" applyNumberFormat="1" applyFont="1" applyFill="1" applyBorder="1" applyAlignment="1" applyProtection="1">
      <alignment vertical="center"/>
      <protection hidden="1"/>
    </xf>
    <xf numFmtId="0" fontId="21" fillId="2" borderId="22" xfId="0" applyFont="1" applyFill="1" applyBorder="1" applyAlignment="1" applyProtection="1">
      <alignment vertical="center"/>
      <protection hidden="1"/>
    </xf>
    <xf numFmtId="166" fontId="22" fillId="9" borderId="22" xfId="0" applyNumberFormat="1" applyFont="1" applyFill="1" applyBorder="1" applyAlignment="1" applyProtection="1">
      <alignment horizontal="right" vertical="center"/>
      <protection hidden="1"/>
    </xf>
    <xf numFmtId="0" fontId="36" fillId="0" borderId="0" xfId="0" applyFont="1" applyProtection="1">
      <protection hidden="1"/>
    </xf>
    <xf numFmtId="4" fontId="36" fillId="0" borderId="0" xfId="0" applyNumberFormat="1" applyFont="1" applyAlignment="1" applyProtection="1">
      <alignment horizontal="right" vertical="center"/>
      <protection hidden="1"/>
    </xf>
    <xf numFmtId="0" fontId="23" fillId="0" borderId="0" xfId="0" applyFont="1" applyProtection="1">
      <protection hidden="1"/>
    </xf>
    <xf numFmtId="4" fontId="23" fillId="0" borderId="0" xfId="0" applyNumberFormat="1" applyFont="1" applyProtection="1">
      <protection hidden="1"/>
    </xf>
    <xf numFmtId="4" fontId="36" fillId="10" borderId="0" xfId="0" applyNumberFormat="1" applyFont="1" applyFill="1" applyAlignment="1" applyProtection="1">
      <alignment horizontal="right" vertical="center"/>
      <protection hidden="1"/>
    </xf>
    <xf numFmtId="166" fontId="36" fillId="10" borderId="0" xfId="0" applyNumberFormat="1" applyFont="1" applyFill="1" applyAlignment="1" applyProtection="1">
      <alignment horizontal="right" vertical="center"/>
      <protection hidden="1"/>
    </xf>
    <xf numFmtId="0" fontId="36" fillId="10" borderId="0" xfId="0" applyFont="1" applyFill="1" applyProtection="1">
      <protection hidden="1"/>
    </xf>
    <xf numFmtId="0" fontId="0" fillId="0" borderId="23" xfId="0" applyBorder="1"/>
    <xf numFmtId="4" fontId="36" fillId="11" borderId="0" xfId="0" applyNumberFormat="1" applyFont="1" applyFill="1" applyAlignment="1" applyProtection="1">
      <alignment horizontal="right" vertical="center"/>
      <protection hidden="1"/>
    </xf>
    <xf numFmtId="166" fontId="36" fillId="11" borderId="0" xfId="0" applyNumberFormat="1" applyFont="1" applyFill="1" applyAlignment="1" applyProtection="1">
      <alignment horizontal="right" vertical="center"/>
      <protection hidden="1"/>
    </xf>
    <xf numFmtId="0" fontId="36" fillId="11" borderId="0" xfId="0" applyFont="1" applyFill="1" applyProtection="1">
      <protection hidden="1"/>
    </xf>
    <xf numFmtId="4" fontId="36" fillId="12" borderId="0" xfId="0" applyNumberFormat="1" applyFont="1" applyFill="1" applyAlignment="1" applyProtection="1">
      <alignment horizontal="right" vertical="center"/>
      <protection hidden="1"/>
    </xf>
    <xf numFmtId="0" fontId="36" fillId="12" borderId="0" xfId="0" applyFont="1" applyFill="1"/>
    <xf numFmtId="0" fontId="36" fillId="12" borderId="0" xfId="0" applyFont="1" applyFill="1" applyProtection="1">
      <protection hidden="1"/>
    </xf>
    <xf numFmtId="166" fontId="36" fillId="12" borderId="0" xfId="0" applyNumberFormat="1" applyFont="1" applyFill="1" applyAlignment="1" applyProtection="1">
      <alignment horizontal="right" vertical="center"/>
      <protection hidden="1"/>
    </xf>
    <xf numFmtId="0" fontId="36" fillId="10" borderId="0" xfId="0" applyFont="1" applyFill="1"/>
    <xf numFmtId="166" fontId="22" fillId="3" borderId="24" xfId="0" applyNumberFormat="1" applyFont="1" applyFill="1" applyBorder="1" applyAlignment="1" applyProtection="1">
      <alignment horizontal="right" vertical="center"/>
      <protection hidden="1"/>
    </xf>
    <xf numFmtId="166" fontId="22" fillId="3" borderId="25" xfId="0" applyNumberFormat="1" applyFont="1" applyFill="1" applyBorder="1" applyAlignment="1" applyProtection="1">
      <alignment horizontal="right" vertical="center"/>
      <protection hidden="1"/>
    </xf>
    <xf numFmtId="166" fontId="22" fillId="3" borderId="26" xfId="0" applyNumberFormat="1" applyFont="1" applyFill="1" applyBorder="1" applyAlignment="1" applyProtection="1">
      <alignment horizontal="right" vertical="center"/>
      <protection hidden="1"/>
    </xf>
    <xf numFmtId="166" fontId="22" fillId="3" borderId="27" xfId="0" applyNumberFormat="1" applyFont="1" applyFill="1" applyBorder="1" applyAlignment="1" applyProtection="1">
      <alignment horizontal="right" vertical="center"/>
      <protection hidden="1"/>
    </xf>
    <xf numFmtId="167" fontId="22" fillId="3" borderId="28" xfId="0" applyNumberFormat="1" applyFont="1" applyFill="1" applyBorder="1" applyAlignment="1" applyProtection="1">
      <alignment horizontal="right" vertical="center"/>
      <protection hidden="1"/>
    </xf>
    <xf numFmtId="167" fontId="22" fillId="3" borderId="29" xfId="0" applyNumberFormat="1" applyFont="1" applyFill="1" applyBorder="1" applyAlignment="1" applyProtection="1">
      <alignment horizontal="right" vertical="center"/>
      <protection hidden="1"/>
    </xf>
    <xf numFmtId="167" fontId="22" fillId="3" borderId="30" xfId="0" applyNumberFormat="1" applyFont="1" applyFill="1" applyBorder="1" applyAlignment="1" applyProtection="1">
      <alignment horizontal="right" vertical="center"/>
      <protection hidden="1"/>
    </xf>
    <xf numFmtId="166" fontId="22" fillId="3" borderId="32" xfId="0" applyNumberFormat="1" applyFont="1" applyFill="1" applyBorder="1" applyAlignment="1" applyProtection="1">
      <alignment horizontal="right" vertical="center"/>
      <protection hidden="1"/>
    </xf>
    <xf numFmtId="166" fontId="22" fillId="3" borderId="33" xfId="0" applyNumberFormat="1" applyFont="1" applyFill="1" applyBorder="1" applyAlignment="1" applyProtection="1">
      <alignment horizontal="right" vertical="center"/>
      <protection hidden="1"/>
    </xf>
    <xf numFmtId="3" fontId="24" fillId="3" borderId="32" xfId="0" applyNumberFormat="1" applyFont="1" applyFill="1" applyBorder="1" applyAlignment="1" applyProtection="1">
      <alignment horizontal="right" vertical="center"/>
      <protection hidden="1"/>
    </xf>
    <xf numFmtId="3" fontId="24" fillId="3" borderId="24" xfId="0" applyNumberFormat="1" applyFont="1" applyFill="1" applyBorder="1" applyAlignment="1" applyProtection="1">
      <alignment horizontal="right" vertical="center"/>
      <protection hidden="1"/>
    </xf>
    <xf numFmtId="3" fontId="24" fillId="3" borderId="33" xfId="0" applyNumberFormat="1" applyFont="1" applyFill="1" applyBorder="1" applyAlignment="1" applyProtection="1">
      <alignment horizontal="right" vertical="center"/>
      <protection hidden="1"/>
    </xf>
    <xf numFmtId="0" fontId="22" fillId="3" borderId="32" xfId="0" applyFont="1" applyFill="1" applyBorder="1" applyAlignment="1" applyProtection="1">
      <alignment horizontal="center" vertical="center"/>
      <protection hidden="1"/>
    </xf>
    <xf numFmtId="0" fontId="22" fillId="3" borderId="24" xfId="0" applyFont="1" applyFill="1" applyBorder="1" applyAlignment="1" applyProtection="1">
      <alignment horizontal="center" vertical="center"/>
      <protection hidden="1"/>
    </xf>
    <xf numFmtId="0" fontId="22" fillId="3" borderId="33" xfId="0" applyFont="1" applyFill="1" applyBorder="1" applyAlignment="1" applyProtection="1">
      <alignment horizontal="center" vertical="center"/>
      <protection hidden="1"/>
    </xf>
    <xf numFmtId="2" fontId="22" fillId="3" borderId="32" xfId="0" applyNumberFormat="1" applyFont="1" applyFill="1" applyBorder="1" applyAlignment="1" applyProtection="1">
      <alignment horizontal="center" vertical="center"/>
      <protection hidden="1"/>
    </xf>
    <xf numFmtId="2" fontId="22" fillId="3" borderId="24" xfId="0" applyNumberFormat="1" applyFont="1" applyFill="1" applyBorder="1" applyAlignment="1" applyProtection="1">
      <alignment horizontal="center" vertical="center"/>
      <protection hidden="1"/>
    </xf>
    <xf numFmtId="2" fontId="22" fillId="3" borderId="33" xfId="0" applyNumberFormat="1" applyFont="1" applyFill="1" applyBorder="1" applyAlignment="1" applyProtection="1">
      <alignment horizontal="center" vertical="center"/>
      <protection hidden="1"/>
    </xf>
    <xf numFmtId="165" fontId="22" fillId="3" borderId="31" xfId="1" applyNumberFormat="1" applyFont="1" applyFill="1" applyBorder="1" applyAlignment="1" applyProtection="1">
      <alignment vertical="center"/>
      <protection hidden="1"/>
    </xf>
    <xf numFmtId="165" fontId="22" fillId="3" borderId="32" xfId="1" quotePrefix="1" applyNumberFormat="1" applyFont="1" applyFill="1" applyBorder="1" applyAlignment="1" applyProtection="1">
      <alignment vertical="center"/>
      <protection hidden="1"/>
    </xf>
    <xf numFmtId="165" fontId="22" fillId="3" borderId="24" xfId="1" quotePrefix="1" applyNumberFormat="1" applyFont="1" applyFill="1" applyBorder="1" applyAlignment="1" applyProtection="1">
      <alignment vertical="center"/>
      <protection hidden="1"/>
    </xf>
    <xf numFmtId="165" fontId="22" fillId="3" borderId="33" xfId="1" quotePrefix="1" applyNumberFormat="1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 wrapText="1"/>
      <protection hidden="1"/>
    </xf>
    <xf numFmtId="0" fontId="31" fillId="8" borderId="10" xfId="0" applyFont="1" applyFill="1" applyBorder="1" applyAlignment="1" applyProtection="1">
      <alignment horizontal="center" vertical="center"/>
      <protection hidden="1"/>
    </xf>
    <xf numFmtId="0" fontId="31" fillId="8" borderId="11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31" fillId="2" borderId="16" xfId="0" applyFont="1" applyFill="1" applyBorder="1" applyAlignment="1" applyProtection="1">
      <alignment horizontal="center" vertical="center"/>
      <protection hidden="1"/>
    </xf>
    <xf numFmtId="0" fontId="34" fillId="0" borderId="16" xfId="0" applyFont="1" applyBorder="1" applyAlignment="1">
      <alignment horizontal="center" vertical="center"/>
    </xf>
    <xf numFmtId="0" fontId="31" fillId="8" borderId="12" xfId="0" applyFont="1" applyFill="1" applyBorder="1" applyAlignment="1" applyProtection="1">
      <alignment horizontal="left" vertical="center" wrapText="1"/>
      <protection hidden="1"/>
    </xf>
    <xf numFmtId="0" fontId="32" fillId="8" borderId="13" xfId="0" applyFont="1" applyFill="1" applyBorder="1" applyAlignment="1">
      <alignment horizontal="left" vertical="center"/>
    </xf>
    <xf numFmtId="0" fontId="33" fillId="8" borderId="12" xfId="0" applyFont="1" applyFill="1" applyBorder="1" applyAlignment="1" applyProtection="1">
      <alignment horizontal="left" vertical="center"/>
      <protection hidden="1"/>
    </xf>
    <xf numFmtId="0" fontId="34" fillId="8" borderId="13" xfId="0" applyFont="1" applyFill="1" applyBorder="1" applyAlignment="1">
      <alignment horizontal="left" vertical="center"/>
    </xf>
    <xf numFmtId="0" fontId="31" fillId="9" borderId="12" xfId="0" applyFont="1" applyFill="1" applyBorder="1" applyAlignment="1">
      <alignment horizontal="left" vertical="center"/>
    </xf>
    <xf numFmtId="0" fontId="31" fillId="9" borderId="13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/>
    </xf>
    <xf numFmtId="0" fontId="37" fillId="3" borderId="7" xfId="0" applyFont="1" applyFill="1" applyBorder="1"/>
    <xf numFmtId="0" fontId="37" fillId="3" borderId="8" xfId="0" applyFont="1" applyFill="1" applyBorder="1"/>
    <xf numFmtId="0" fontId="5" fillId="3" borderId="7" xfId="0" applyFont="1" applyFill="1" applyBorder="1"/>
  </cellXfs>
  <cellStyles count="2">
    <cellStyle name="Komma" xfId="1" builtinId="3"/>
    <cellStyle name="Standard" xfId="0" builtinId="0"/>
  </cellStyles>
  <dxfs count="14"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auto="1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20"/>
      </font>
    </dxf>
    <dxf>
      <font>
        <b/>
        <i/>
        <strike val="0"/>
        <condense val="0"/>
        <extend val="0"/>
        <color indexed="36"/>
      </font>
    </dxf>
    <dxf>
      <font>
        <b/>
        <i/>
        <condense val="0"/>
        <extend val="0"/>
        <color indexed="38"/>
      </font>
    </dxf>
    <dxf>
      <font>
        <b/>
        <i/>
        <condense val="0"/>
        <extend val="0"/>
        <color indexed="62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F1B31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36D76"/>
      <color rgb="FF003366"/>
      <color rgb="FF2E8533"/>
      <color rgb="FF56BD66"/>
      <color rgb="FFE4F1E4"/>
      <color rgb="FF9AD7A3"/>
      <color rgb="FFCCD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$H$1" lockText="1" noThreeD="1"/>
</file>

<file path=xl/ctrlProps/ctrlProp2.xml><?xml version="1.0" encoding="utf-8"?>
<formControlPr xmlns="http://schemas.microsoft.com/office/spreadsheetml/2009/9/main" objectType="CheckBox" fmlaLink="$J$1" lockText="1" noThreeD="1"/>
</file>

<file path=xl/ctrlProps/ctrlProp3.xml><?xml version="1.0" encoding="utf-8"?>
<formControlPr xmlns="http://schemas.microsoft.com/office/spreadsheetml/2009/9/main" objectType="CheckBox" fmlaLink="$K$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5</xdr:row>
          <xdr:rowOff>314325</xdr:rowOff>
        </xdr:from>
        <xdr:to>
          <xdr:col>7</xdr:col>
          <xdr:colOff>1228725</xdr:colOff>
          <xdr:row>6</xdr:row>
          <xdr:rowOff>304800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990600</xdr:colOff>
          <xdr:row>5</xdr:row>
          <xdr:rowOff>304800</xdr:rowOff>
        </xdr:from>
        <xdr:to>
          <xdr:col>10</xdr:col>
          <xdr:colOff>171450</xdr:colOff>
          <xdr:row>6</xdr:row>
          <xdr:rowOff>314325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828675</xdr:colOff>
          <xdr:row>5</xdr:row>
          <xdr:rowOff>314325</xdr:rowOff>
        </xdr:from>
        <xdr:to>
          <xdr:col>10</xdr:col>
          <xdr:colOff>1400175</xdr:colOff>
          <xdr:row>6</xdr:row>
          <xdr:rowOff>304800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0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22"/>
    <pageSetUpPr fitToPage="1"/>
  </sheetPr>
  <dimension ref="A1:Q130"/>
  <sheetViews>
    <sheetView showGridLines="0" tabSelected="1" topLeftCell="A2" zoomScaleNormal="100" workbookViewId="0">
      <selection activeCell="E18" sqref="E18"/>
    </sheetView>
  </sheetViews>
  <sheetFormatPr baseColWidth="10" defaultColWidth="11.42578125" defaultRowHeight="26.25" customHeight="1" x14ac:dyDescent="0.25"/>
  <cols>
    <col min="1" max="1" width="2.5703125" style="12" customWidth="1"/>
    <col min="2" max="2" width="4" style="12" customWidth="1"/>
    <col min="3" max="3" width="2.5703125" style="12" customWidth="1"/>
    <col min="4" max="4" width="9.42578125" style="12" customWidth="1"/>
    <col min="5" max="5" width="20.28515625" style="12" customWidth="1"/>
    <col min="6" max="6" width="15" style="12" customWidth="1"/>
    <col min="7" max="7" width="2.7109375" style="12" customWidth="1"/>
    <col min="8" max="8" width="22.42578125" style="12" customWidth="1"/>
    <col min="9" max="9" width="2.42578125" style="12" customWidth="1"/>
    <col min="10" max="10" width="20.42578125" style="12" customWidth="1"/>
    <col min="11" max="11" width="28" style="12" customWidth="1"/>
    <col min="12" max="13" width="21.140625" style="12" customWidth="1"/>
    <col min="14" max="14" width="2.7109375" style="12" customWidth="1"/>
    <col min="15" max="15" width="4.140625" style="12" customWidth="1"/>
    <col min="16" max="16384" width="11.42578125" style="12"/>
  </cols>
  <sheetData>
    <row r="1" spans="2:15" ht="26.25" hidden="1" customHeight="1" x14ac:dyDescent="0.25">
      <c r="B1" s="9"/>
      <c r="C1" s="10"/>
      <c r="D1" s="10"/>
      <c r="E1" s="10"/>
      <c r="F1" s="10"/>
      <c r="G1" s="10"/>
      <c r="H1" s="11" t="b">
        <v>0</v>
      </c>
      <c r="I1" s="10"/>
      <c r="J1" s="11" t="b">
        <v>0</v>
      </c>
      <c r="K1" s="11" t="b">
        <v>0</v>
      </c>
      <c r="L1" s="11" t="b">
        <v>0</v>
      </c>
      <c r="M1" s="10"/>
      <c r="N1" s="10"/>
      <c r="O1" s="10"/>
    </row>
    <row r="2" spans="2:15" ht="20.100000000000001" customHeight="1" x14ac:dyDescent="0.25"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2:15" ht="39.75" customHeight="1" x14ac:dyDescent="0.45">
      <c r="B3" s="15"/>
      <c r="D3" s="93" t="s">
        <v>0</v>
      </c>
      <c r="E3" s="93"/>
      <c r="F3" s="93"/>
      <c r="G3" s="93"/>
      <c r="H3" s="93"/>
      <c r="I3" s="93"/>
      <c r="J3" s="93"/>
      <c r="K3" s="93"/>
      <c r="L3" s="93"/>
      <c r="M3" s="93"/>
      <c r="N3" s="17"/>
      <c r="O3" s="16"/>
    </row>
    <row r="4" spans="2:15" ht="31.5" customHeight="1" thickBot="1" x14ac:dyDescent="0.5">
      <c r="B4" s="1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6"/>
    </row>
    <row r="5" spans="2:15" ht="26.25" customHeight="1" thickBot="1" x14ac:dyDescent="0.55000000000000004">
      <c r="B5" s="15"/>
      <c r="D5" s="18"/>
      <c r="E5" s="18"/>
      <c r="F5" s="19"/>
      <c r="G5" s="19"/>
      <c r="H5" s="36" t="s">
        <v>1</v>
      </c>
      <c r="I5" s="35"/>
      <c r="J5" s="91" t="s">
        <v>2</v>
      </c>
      <c r="K5" s="92"/>
      <c r="L5" s="29"/>
      <c r="M5" s="18"/>
      <c r="N5" s="18"/>
      <c r="O5" s="15"/>
    </row>
    <row r="6" spans="2:15" ht="26.25" customHeight="1" x14ac:dyDescent="0.35">
      <c r="B6" s="15"/>
      <c r="C6" s="20"/>
      <c r="D6" s="21"/>
      <c r="E6" s="34" t="s">
        <v>3</v>
      </c>
      <c r="F6" s="21"/>
      <c r="H6" s="101" t="s">
        <v>4</v>
      </c>
      <c r="I6" s="22"/>
      <c r="J6" s="97" t="s">
        <v>5</v>
      </c>
      <c r="K6" s="99" t="s">
        <v>6</v>
      </c>
      <c r="L6" s="23"/>
      <c r="O6" s="15"/>
    </row>
    <row r="7" spans="2:15" ht="26.25" customHeight="1" thickBot="1" x14ac:dyDescent="0.4">
      <c r="B7" s="15"/>
      <c r="D7" s="94">
        <f>IF((Kontrollkästchen1+J1+K1+L1)&gt;1,"Bitte nur eine Rechtsform auswählen, sonst entstehen Fehler in der Berechnung !",0)</f>
        <v>0</v>
      </c>
      <c r="E7" s="94"/>
      <c r="F7" s="94"/>
      <c r="G7" s="24"/>
      <c r="H7" s="102"/>
      <c r="I7" s="24"/>
      <c r="J7" s="98"/>
      <c r="K7" s="100"/>
      <c r="L7" s="25"/>
      <c r="O7" s="15"/>
    </row>
    <row r="8" spans="2:15" ht="26.25" customHeight="1" x14ac:dyDescent="0.25">
      <c r="B8" s="15"/>
      <c r="D8" s="26"/>
      <c r="F8" s="26"/>
      <c r="G8" s="26"/>
      <c r="H8" s="26"/>
      <c r="I8" s="26"/>
      <c r="J8" s="26"/>
      <c r="K8" s="26"/>
      <c r="L8" s="26"/>
      <c r="M8" s="26"/>
      <c r="N8" s="26"/>
      <c r="O8" s="15"/>
    </row>
    <row r="9" spans="2:15" s="29" customFormat="1" ht="26.25" customHeight="1" thickBot="1" x14ac:dyDescent="0.25">
      <c r="B9" s="27"/>
      <c r="C9" s="28"/>
      <c r="D9" s="40" t="s">
        <v>7</v>
      </c>
      <c r="E9" s="40" t="s">
        <v>8</v>
      </c>
      <c r="F9" s="49" t="s">
        <v>9</v>
      </c>
      <c r="G9" s="40"/>
      <c r="H9" s="40" t="s">
        <v>10</v>
      </c>
      <c r="I9" s="40"/>
      <c r="J9" s="40" t="s">
        <v>11</v>
      </c>
      <c r="K9" s="40" t="s">
        <v>12</v>
      </c>
      <c r="L9" s="40" t="s">
        <v>13</v>
      </c>
      <c r="M9" s="40" t="s">
        <v>14</v>
      </c>
      <c r="N9" s="37"/>
      <c r="O9" s="27"/>
    </row>
    <row r="10" spans="2:15" s="29" customFormat="1" ht="26.25" customHeight="1" thickBot="1" x14ac:dyDescent="0.3">
      <c r="B10" s="27"/>
      <c r="C10" s="30"/>
      <c r="D10" s="46">
        <v>2017</v>
      </c>
      <c r="E10" s="47"/>
      <c r="F10" s="86">
        <f t="shared" ref="F10:F18" si="0">IF(OR($H$1=TRUE,$J$1=TRUE),15340,0)</f>
        <v>0</v>
      </c>
      <c r="G10" s="87"/>
      <c r="H10" s="83">
        <v>0.16</v>
      </c>
      <c r="I10" s="80"/>
      <c r="J10" s="77">
        <f t="shared" ref="J10" si="1">IF(E10&lt;F10,0,E10-F10)</f>
        <v>0</v>
      </c>
      <c r="K10" s="75">
        <f>M30</f>
        <v>0</v>
      </c>
      <c r="L10" s="70" t="str">
        <f>Q30</f>
        <v/>
      </c>
      <c r="M10" s="72">
        <f t="shared" ref="M10:M17" si="2">SUM(K10:L10)</f>
        <v>0</v>
      </c>
      <c r="N10" s="26"/>
      <c r="O10" s="27"/>
    </row>
    <row r="11" spans="2:15" s="29" customFormat="1" ht="26.25" customHeight="1" thickBot="1" x14ac:dyDescent="0.3">
      <c r="B11" s="27"/>
      <c r="C11" s="30"/>
      <c r="D11" s="46">
        <v>2018</v>
      </c>
      <c r="E11" s="47"/>
      <c r="F11" s="86">
        <f t="shared" si="0"/>
        <v>0</v>
      </c>
      <c r="G11" s="88"/>
      <c r="H11" s="84">
        <v>0.16</v>
      </c>
      <c r="I11" s="81"/>
      <c r="J11" s="78">
        <f t="shared" ref="J11:J12" si="3">IF(E11&lt;F11,0,E11-F11)</f>
        <v>0</v>
      </c>
      <c r="K11" s="68">
        <f>M34</f>
        <v>0</v>
      </c>
      <c r="L11" s="69" t="str">
        <f>Q34</f>
        <v/>
      </c>
      <c r="M11" s="73">
        <f t="shared" si="2"/>
        <v>0</v>
      </c>
      <c r="N11" s="26"/>
      <c r="O11" s="27"/>
    </row>
    <row r="12" spans="2:15" s="29" customFormat="1" ht="26.25" customHeight="1" thickBot="1" x14ac:dyDescent="0.3">
      <c r="B12" s="27"/>
      <c r="C12" s="44"/>
      <c r="D12" s="43">
        <v>2019</v>
      </c>
      <c r="E12" s="47"/>
      <c r="F12" s="86">
        <f t="shared" si="0"/>
        <v>0</v>
      </c>
      <c r="G12" s="88"/>
      <c r="H12" s="84">
        <v>0.16</v>
      </c>
      <c r="I12" s="81"/>
      <c r="J12" s="78">
        <f t="shared" si="3"/>
        <v>0</v>
      </c>
      <c r="K12" s="68">
        <f>M38</f>
        <v>0</v>
      </c>
      <c r="L12" s="69" t="str">
        <f>Q38</f>
        <v/>
      </c>
      <c r="M12" s="73">
        <f t="shared" si="2"/>
        <v>0</v>
      </c>
      <c r="N12" s="26"/>
      <c r="O12" s="27"/>
    </row>
    <row r="13" spans="2:15" s="29" customFormat="1" ht="26.25" customHeight="1" thickBot="1" x14ac:dyDescent="0.3">
      <c r="B13" s="27"/>
      <c r="C13" s="44"/>
      <c r="D13" s="43">
        <v>2020</v>
      </c>
      <c r="E13" s="47"/>
      <c r="F13" s="86">
        <f t="shared" si="0"/>
        <v>0</v>
      </c>
      <c r="G13" s="88"/>
      <c r="H13" s="84">
        <v>0.22</v>
      </c>
      <c r="I13" s="81"/>
      <c r="J13" s="78">
        <f t="shared" ref="J13" si="4">IF(E13&lt;F13,0,E13-F13)</f>
        <v>0</v>
      </c>
      <c r="K13" s="68">
        <f>M42</f>
        <v>0</v>
      </c>
      <c r="L13" s="69" t="str">
        <f>Q42</f>
        <v/>
      </c>
      <c r="M13" s="73">
        <f t="shared" si="2"/>
        <v>0</v>
      </c>
      <c r="N13" s="26"/>
      <c r="O13" s="27"/>
    </row>
    <row r="14" spans="2:15" s="29" customFormat="1" ht="26.25" customHeight="1" thickBot="1" x14ac:dyDescent="0.3">
      <c r="B14" s="27"/>
      <c r="C14" s="44"/>
      <c r="D14" s="43">
        <v>2021</v>
      </c>
      <c r="E14" s="48"/>
      <c r="F14" s="86">
        <f t="shared" si="0"/>
        <v>0</v>
      </c>
      <c r="G14" s="88"/>
      <c r="H14" s="84">
        <v>0.22</v>
      </c>
      <c r="I14" s="81"/>
      <c r="J14" s="78">
        <f>IF(E14&lt;F14,0,E14-F14)</f>
        <v>0</v>
      </c>
      <c r="K14" s="68">
        <f>M46</f>
        <v>0</v>
      </c>
      <c r="L14" s="69" t="str">
        <f>Q46</f>
        <v/>
      </c>
      <c r="M14" s="73">
        <f t="shared" si="2"/>
        <v>0</v>
      </c>
      <c r="N14" s="26"/>
      <c r="O14" s="27"/>
    </row>
    <row r="15" spans="2:15" s="29" customFormat="1" ht="26.25" customHeight="1" thickBot="1" x14ac:dyDescent="0.3">
      <c r="B15" s="27"/>
      <c r="C15" s="44"/>
      <c r="D15" s="43">
        <v>2022</v>
      </c>
      <c r="E15" s="48"/>
      <c r="F15" s="86">
        <f t="shared" si="0"/>
        <v>0</v>
      </c>
      <c r="G15" s="88"/>
      <c r="H15" s="84">
        <v>0.22</v>
      </c>
      <c r="I15" s="81"/>
      <c r="J15" s="78">
        <f>IF(E15&lt;F15,0,E15-F15)</f>
        <v>0</v>
      </c>
      <c r="K15" s="68">
        <f>M50</f>
        <v>0</v>
      </c>
      <c r="L15" s="69" t="str">
        <f>Q50</f>
        <v/>
      </c>
      <c r="M15" s="73">
        <f t="shared" si="2"/>
        <v>0</v>
      </c>
      <c r="N15" s="26"/>
      <c r="O15" s="27"/>
    </row>
    <row r="16" spans="2:15" s="29" customFormat="1" ht="26.25" customHeight="1" thickBot="1" x14ac:dyDescent="0.3">
      <c r="B16" s="27"/>
      <c r="C16" s="44"/>
      <c r="D16" s="43">
        <v>2023</v>
      </c>
      <c r="E16" s="48"/>
      <c r="F16" s="86">
        <f t="shared" si="0"/>
        <v>0</v>
      </c>
      <c r="G16" s="88"/>
      <c r="H16" s="84">
        <v>0.2</v>
      </c>
      <c r="I16" s="81"/>
      <c r="J16" s="78">
        <f>IF(E16&lt;F16,0,E16-F16)</f>
        <v>0</v>
      </c>
      <c r="K16" s="68">
        <f>M54</f>
        <v>0</v>
      </c>
      <c r="L16" s="69" t="str">
        <f>Q54</f>
        <v/>
      </c>
      <c r="M16" s="73">
        <f t="shared" si="2"/>
        <v>0</v>
      </c>
      <c r="N16" s="26"/>
      <c r="O16" s="27"/>
    </row>
    <row r="17" spans="2:17" s="29" customFormat="1" ht="26.25" customHeight="1" thickBot="1" x14ac:dyDescent="0.3">
      <c r="B17" s="27"/>
      <c r="C17" s="44"/>
      <c r="D17" s="43">
        <v>2024</v>
      </c>
      <c r="E17" s="48"/>
      <c r="F17" s="86">
        <f t="shared" si="0"/>
        <v>0</v>
      </c>
      <c r="G17" s="88"/>
      <c r="H17" s="84">
        <v>0.2</v>
      </c>
      <c r="I17" s="81"/>
      <c r="J17" s="78">
        <f>IF(E17&lt;F17,0,E17-F17)</f>
        <v>0</v>
      </c>
      <c r="K17" s="68">
        <f>M58</f>
        <v>0</v>
      </c>
      <c r="L17" s="68" t="str">
        <f>Q58</f>
        <v/>
      </c>
      <c r="M17" s="73">
        <f t="shared" si="2"/>
        <v>0</v>
      </c>
      <c r="N17" s="26"/>
      <c r="O17" s="27"/>
    </row>
    <row r="18" spans="2:17" s="29" customFormat="1" ht="26.25" customHeight="1" thickBot="1" x14ac:dyDescent="0.3">
      <c r="B18" s="27"/>
      <c r="C18" s="44"/>
      <c r="D18" s="43">
        <v>2025</v>
      </c>
      <c r="E18" s="48"/>
      <c r="F18" s="86">
        <f t="shared" si="0"/>
        <v>0</v>
      </c>
      <c r="G18" s="89"/>
      <c r="H18" s="85">
        <v>0.17</v>
      </c>
      <c r="I18" s="82"/>
      <c r="J18" s="79">
        <f>IF(E18&lt;F18,0,E18-F18)</f>
        <v>0</v>
      </c>
      <c r="K18" s="76">
        <f>M62</f>
        <v>0</v>
      </c>
      <c r="L18" s="71" t="str">
        <f>Q62</f>
        <v/>
      </c>
      <c r="M18" s="74">
        <f>SUM(K18:L18)</f>
        <v>0</v>
      </c>
      <c r="N18" s="26"/>
      <c r="O18" s="27"/>
    </row>
    <row r="19" spans="2:17" s="29" customFormat="1" ht="26.25" customHeight="1" x14ac:dyDescent="0.25">
      <c r="B19" s="27"/>
      <c r="C19" s="30"/>
      <c r="D19" s="45"/>
      <c r="E19" s="95" t="s">
        <v>15</v>
      </c>
      <c r="F19" s="96"/>
      <c r="G19" s="96"/>
      <c r="H19" s="96"/>
      <c r="I19" s="50"/>
      <c r="J19" s="42" t="s">
        <v>16</v>
      </c>
      <c r="K19" s="41">
        <f>SUM(K10:K18)</f>
        <v>0</v>
      </c>
      <c r="L19" s="38">
        <f>SUM(L10:L18)</f>
        <v>0</v>
      </c>
      <c r="M19" s="51">
        <f>SUM(M10:M18)</f>
        <v>0</v>
      </c>
      <c r="N19" s="26"/>
      <c r="O19" s="27"/>
      <c r="Q19" s="29" t="s">
        <v>17</v>
      </c>
    </row>
    <row r="20" spans="2:17" ht="20.100000000000001" customHeight="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2:17" s="31" customFormat="1" ht="26.25" customHeight="1" x14ac:dyDescent="0.25"/>
    <row r="22" spans="2:17" s="32" customFormat="1" ht="21.75" customHeight="1" x14ac:dyDescent="0.25">
      <c r="D22" s="90" t="s">
        <v>18</v>
      </c>
      <c r="E22" s="90"/>
      <c r="F22" s="90"/>
      <c r="G22" s="90"/>
      <c r="H22" s="90"/>
      <c r="I22" s="90"/>
      <c r="J22" s="90"/>
      <c r="K22" s="90"/>
      <c r="L22" s="90"/>
      <c r="M22" s="90"/>
      <c r="N22" s="39"/>
    </row>
    <row r="23" spans="2:17" s="32" customFormat="1" ht="21.75" customHeight="1" x14ac:dyDescent="0.25"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39"/>
    </row>
    <row r="24" spans="2:17" s="32" customFormat="1" ht="21" customHeight="1" x14ac:dyDescent="0.25">
      <c r="D24" s="90" t="s">
        <v>19</v>
      </c>
      <c r="E24" s="90"/>
      <c r="F24" s="90"/>
      <c r="G24" s="90"/>
      <c r="H24" s="90"/>
      <c r="I24" s="90"/>
      <c r="J24" s="90"/>
      <c r="K24" s="90"/>
      <c r="L24" s="90"/>
      <c r="M24" s="90"/>
      <c r="N24" s="39"/>
    </row>
    <row r="25" spans="2:17" s="32" customFormat="1" ht="21" customHeight="1" x14ac:dyDescent="0.25"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39"/>
    </row>
    <row r="26" spans="2:17" s="32" customFormat="1" ht="21" customHeight="1" x14ac:dyDescent="0.25">
      <c r="D26" s="90" t="s">
        <v>20</v>
      </c>
      <c r="E26" s="90"/>
      <c r="F26" s="90"/>
      <c r="G26" s="90"/>
      <c r="H26" s="90"/>
      <c r="I26" s="90"/>
      <c r="J26" s="90"/>
      <c r="K26" s="90"/>
      <c r="L26" s="90"/>
      <c r="M26" s="90"/>
      <c r="N26" s="39"/>
    </row>
    <row r="27" spans="2:17" s="32" customFormat="1" ht="21" customHeight="1" x14ac:dyDescent="0.25"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39"/>
    </row>
    <row r="28" spans="2:17" s="32" customFormat="1" ht="21" hidden="1" customHeight="1" x14ac:dyDescent="0.25"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2:17" s="52" customFormat="1" ht="26.25" hidden="1" customHeight="1" x14ac:dyDescent="0.2">
      <c r="C29" s="54">
        <v>2017</v>
      </c>
      <c r="H29" s="60" t="str">
        <f>IF(OR($E$10="",AND($H$1=FALSE,$J$1=FALSE,$K$1=FALSE,$L$1=FALSE)),"",IF(AND($H$1=TRUE,$E$10&lt;=BMG_FB),GB2017_0))</f>
        <v/>
      </c>
      <c r="I29" s="60"/>
      <c r="J29" s="60" t="str">
        <f>IF(OR($E$10="",AND($H$1=FALSE,$J$1=FALSE,$K$1=FALSE,$L$1=FALSE)),"",IF(AND($J$1=TRUE,$E$10&lt;=BMG_38400),GB2017A_180))</f>
        <v/>
      </c>
      <c r="K29" s="60" t="str">
        <f>IF(OR($E$10="",AND($H$1=FALSE,$J$1=FALSE,$K$1=FALSE,$L$1=FALSE)),"",IF(AND($K$1=TRUE,$E$10&lt;=BMG_38400),GB2017B_180))</f>
        <v/>
      </c>
      <c r="L29" s="60"/>
      <c r="M29" s="54"/>
      <c r="N29" s="54"/>
    </row>
    <row r="30" spans="2:17" s="52" customFormat="1" ht="26.25" hidden="1" customHeight="1" x14ac:dyDescent="0.2">
      <c r="C30" s="54">
        <v>2017</v>
      </c>
      <c r="H30" s="60" t="str">
        <f>IF(OR($E$10="",AND($H$1=FALSE,$J$1=FALSE,$K$1=FALSE,$L$1=FALSE)),"",IF(AND($H$1=TRUE,$E$10&gt;BMG_FB,$E$10&lt;=BMG_25600),GB2017_40))</f>
        <v/>
      </c>
      <c r="I30" s="60"/>
      <c r="J30" s="60" t="str">
        <f>IF(OR($E$10="",AND($H$1=FALSE,$J$1=FALSE,$K$1=FALSE,$L$1=FALSE)),"",IF(AND($J$1=TRUE,$E$10&gt;BMG_gr38400),GB2017A_300))</f>
        <v/>
      </c>
      <c r="K30" s="60" t="str">
        <f>IF(OR($E$10="",AND($H$1=FALSE,$J$1=FALSE,$K$1=FALSE,$L$1=FALSE)),"",IF(AND($K$1=TRUE,$E$10&gt;BMG_gr38400),GB2017B_300))</f>
        <v/>
      </c>
      <c r="L30" s="60"/>
      <c r="M30" s="55">
        <f>SUM(H29:L32)</f>
        <v>0</v>
      </c>
      <c r="N30" s="55"/>
      <c r="P30" s="53" t="str">
        <f>IF(AND($H$1=FALSE,$J$1=FALSE,$K$1=FALSE,$L$1=FALSE),"",J10*H10/100)</f>
        <v/>
      </c>
      <c r="Q30" s="53" t="str">
        <f>IF($L$1=TRUE,IF($P$30&gt;5000,$P$30,IF($P$30&lt;=5000,P30)),$P$30)</f>
        <v/>
      </c>
    </row>
    <row r="31" spans="2:17" s="52" customFormat="1" ht="26.25" hidden="1" customHeight="1" x14ac:dyDescent="0.2">
      <c r="C31" s="54">
        <v>2017</v>
      </c>
      <c r="H31" s="60" t="str">
        <f>IF(OR($E$10="",AND($H$1=FALSE,$J$1=FALSE,$K$1=FALSE,$L$1=FALSE)),"",IF(AND($H$1=TRUE,$E$10&gt;BMG_25600,$E$10&lt;=BMG_38400),GB2017_75))</f>
        <v/>
      </c>
      <c r="I31" s="60"/>
      <c r="J31" s="60"/>
      <c r="K31" s="60"/>
      <c r="L31" s="60"/>
      <c r="M31" s="55"/>
      <c r="N31" s="55"/>
      <c r="P31" s="53"/>
      <c r="Q31" s="53"/>
    </row>
    <row r="32" spans="2:17" s="52" customFormat="1" ht="26.25" hidden="1" customHeight="1" x14ac:dyDescent="0.2">
      <c r="C32" s="54">
        <v>2017</v>
      </c>
      <c r="H32" s="61" t="str">
        <f>IF(OR($E$10="",AND($H$1=FALSE,$J$1=FALSE,$K$1=FALSE,$L$1=FALSE)),"",IF(AND($H$1=TRUE,$E$10&gt;BMG_gr38400),GB2017_100))</f>
        <v/>
      </c>
      <c r="I32" s="62"/>
      <c r="J32" s="61"/>
      <c r="K32" s="61"/>
      <c r="L32" s="61"/>
      <c r="M32" s="54"/>
      <c r="N32" s="54"/>
    </row>
    <row r="33" spans="3:17" s="52" customFormat="1" ht="26.25" hidden="1" customHeight="1" x14ac:dyDescent="0.2">
      <c r="C33" s="54">
        <v>2018</v>
      </c>
      <c r="H33" s="56" t="str">
        <f>IF(OR($E$11="",AND($H$1=FALSE,$J$1=FALSE,$K$1=FALSE,$L$1=FALSE)),"",IF(AND($H$1=TRUE,$E$11&lt;=BMG_FB),GB2018_0))</f>
        <v/>
      </c>
      <c r="I33" s="56"/>
      <c r="J33" s="56" t="str">
        <f>IF(OR($E$11="",AND($H$1=FALSE,$J$1=FALSE,$K$1=FALSE,$L$1=FALSE)),"",IF(AND($J$1=TRUE,$E$11&lt;=BMG_38400),GB2018A_135))</f>
        <v/>
      </c>
      <c r="K33" s="56" t="str">
        <f>IF(OR($E$11="",AND($H$1=FALSE,$J$1=FALSE,$K$1=FALSE,$L$1=FALSE)),"",IF(AND($K$1=TRUE,$E$11&lt;=BMG_38400),GB2018B_135))</f>
        <v/>
      </c>
      <c r="L33" s="56"/>
      <c r="M33" s="54"/>
      <c r="N33" s="54"/>
    </row>
    <row r="34" spans="3:17" s="52" customFormat="1" ht="26.25" hidden="1" customHeight="1" x14ac:dyDescent="0.2">
      <c r="C34" s="54">
        <v>2018</v>
      </c>
      <c r="H34" s="56" t="str">
        <f>IF(OR($E$11="",AND($H$1=FALSE,$J$1=FALSE,$K$1=FALSE,$L$1=FALSE)),"",IF(AND($H$1=TRUE,$E$11&gt;BMG_FB,$E$11&lt;=BMG_25600),GB2018_30))</f>
        <v/>
      </c>
      <c r="I34" s="56"/>
      <c r="J34" s="56" t="str">
        <f>IF(OR($E$11="",AND($H$1=FALSE,$J$1=FALSE,$K$1=FALSE,$L$1=FALSE)),"",IF(AND($J$1=TRUE,$E$11&gt;BMG_gr38400),GB2018A_225))</f>
        <v/>
      </c>
      <c r="K34" s="56" t="str">
        <f>IF(OR($E$11="",AND($H$1=FALSE,$J$1=FALSE,$K$1=FALSE,$L$1=FALSE)),"",IF(AND($K$1=TRUE,$E$11&gt;BMG_gr38400),GB2018B_225))</f>
        <v/>
      </c>
      <c r="L34" s="56"/>
      <c r="M34" s="55">
        <f>SUM(H33:L36)</f>
        <v>0</v>
      </c>
      <c r="N34" s="55"/>
      <c r="P34" s="53" t="str">
        <f>IF(AND($H$1=FALSE,$J$1=FALSE,$K$1=FALSE,$L$1=FALSE),"",J11*H11/100)</f>
        <v/>
      </c>
      <c r="Q34" s="53" t="str">
        <f>IF($L$1=TRUE,IF($P$34&gt;5000,$P$34,IF($P$34&lt;=5000,P34)),$P$34)</f>
        <v/>
      </c>
    </row>
    <row r="35" spans="3:17" s="52" customFormat="1" ht="26.25" hidden="1" customHeight="1" x14ac:dyDescent="0.2">
      <c r="C35" s="54">
        <v>2018</v>
      </c>
      <c r="H35" s="56" t="str">
        <f>IF(OR($E$11="",AND($H$1=FALSE,$J$1=FALSE,$K$1=FALSE,$L$1=FALSE)),"",IF(AND($H$1=TRUE,$E$11&gt;BMG_25600,$E$11&lt;=BMG_38400),GB2018_56))</f>
        <v/>
      </c>
      <c r="I35" s="56"/>
      <c r="J35" s="56"/>
      <c r="K35" s="56"/>
      <c r="L35" s="56"/>
      <c r="M35" s="55"/>
      <c r="N35" s="55"/>
      <c r="P35" s="53"/>
      <c r="Q35" s="53"/>
    </row>
    <row r="36" spans="3:17" s="52" customFormat="1" ht="26.25" hidden="1" customHeight="1" x14ac:dyDescent="0.2">
      <c r="C36" s="54">
        <v>2018</v>
      </c>
      <c r="H36" s="57" t="str">
        <f>IF(OR($E$11="",AND($H$1=FALSE,$J$1=FALSE,$K$1=FALSE,$L$1=FALSE)),"",IF(AND($H$1=TRUE,$E$11&gt;BMG_gr38400),GB2018_75))</f>
        <v/>
      </c>
      <c r="I36" s="58"/>
      <c r="J36" s="57"/>
      <c r="K36" s="57"/>
      <c r="L36" s="57"/>
      <c r="M36" s="54"/>
      <c r="N36" s="54"/>
    </row>
    <row r="37" spans="3:17" s="52" customFormat="1" ht="26.25" hidden="1" customHeight="1" x14ac:dyDescent="0.2">
      <c r="C37" s="54">
        <v>2019</v>
      </c>
      <c r="H37" s="63" t="str">
        <f>IF(OR($E$12="",AND($H$1=FALSE,$J$1=FALSE,$K$1=FALSE,$L$1=FALSE)),"",IF(AND($H$1=TRUE,$E$12&lt;=BMG_FB),GB2019_0))</f>
        <v/>
      </c>
      <c r="I37" s="63"/>
      <c r="J37" s="63" t="str">
        <f>IF(OR($E$12="",AND($H$1=FALSE,$J$1=FALSE,$K$1=FALSE,$L$1=FALSE)),"",IF(AND($J$1=TRUE,$E$12&lt;=BMG_38400),GB2019A_180))</f>
        <v/>
      </c>
      <c r="K37" s="63" t="str">
        <f>IF(OR($E$12="",AND($H$1=FALSE,$J$1=FALSE,$K$1=FALSE,$L$1=FALSE)),"",IF(AND($K$1=TRUE,$E$12&lt;=BMG_38400),GB2019B_180))</f>
        <v/>
      </c>
      <c r="L37" s="63"/>
      <c r="M37" s="54"/>
      <c r="N37" s="54"/>
    </row>
    <row r="38" spans="3:17" s="52" customFormat="1" ht="26.25" hidden="1" customHeight="1" x14ac:dyDescent="0.2">
      <c r="C38" s="54">
        <v>2019</v>
      </c>
      <c r="H38" s="63" t="str">
        <f>IF(OR($E$12="",AND($H$1=FALSE,$J$1=FALSE,$K$1=FALSE,$L$1=FALSE)),"",IF(AND($H$1=TRUE,$E$12&gt;BMG_FB,$E$12&lt;=BMG_25600),GB2019_40))</f>
        <v/>
      </c>
      <c r="I38" s="63"/>
      <c r="J38" s="63" t="str">
        <f>IF(OR($E$12="",AND($H$1=FALSE,$J$1=FALSE,$K$1=FALSE,$L$1=FALSE)),"",IF(AND($J$1=TRUE,$E$12&gt;BMG_gr38400),GB2019A_300))</f>
        <v/>
      </c>
      <c r="K38" s="64" t="str">
        <f>IF(OR($E$12="",AND($H$1=FALSE,$J$1=FALSE,$K$1=FALSE,$L$1=FALSE)),"",IF(AND($K$1=TRUE,$E$12&gt;BMG_gr38400),GB2019B_300))</f>
        <v/>
      </c>
      <c r="L38" s="63"/>
      <c r="M38" s="55">
        <f>SUM(H37:L40)</f>
        <v>0</v>
      </c>
      <c r="N38" s="55"/>
      <c r="P38" s="53" t="str">
        <f>IF(AND($H$1=FALSE,$J$1=FALSE,$K$1=FALSE,$L$1=FALSE),"",J12*H12
/100)</f>
        <v/>
      </c>
      <c r="Q38" s="53" t="str">
        <f>IF($L$1=TRUE,IF($P$38&gt;5000,$P$38,IF($P$38&lt;=5000,P38)),$P$38)</f>
        <v/>
      </c>
    </row>
    <row r="39" spans="3:17" s="52" customFormat="1" ht="26.25" hidden="1" customHeight="1" x14ac:dyDescent="0.2">
      <c r="C39" s="54">
        <v>2019</v>
      </c>
      <c r="H39" s="63" t="str">
        <f>IF(OR($E$12="",AND($H$1=FALSE,$J$1=FALSE,$K$1=FALSE,$L$1=FALSE)),"",IF(AND($H$1=TRUE,$E$12&gt;BMG_25600,$E$12&lt;=BMG_38400),GB2019_75))</f>
        <v/>
      </c>
      <c r="I39" s="63"/>
      <c r="J39" s="63"/>
      <c r="K39" s="64"/>
      <c r="L39" s="63"/>
      <c r="M39" s="55"/>
      <c r="N39" s="55"/>
      <c r="P39" s="53"/>
      <c r="Q39" s="53"/>
    </row>
    <row r="40" spans="3:17" s="52" customFormat="1" ht="26.25" hidden="1" customHeight="1" x14ac:dyDescent="0.2">
      <c r="C40" s="54">
        <v>2019</v>
      </c>
      <c r="H40" s="64" t="str">
        <f>IF(OR($E$12="",AND($H$1=FALSE,$J$1=FALSE,$K$1=FALSE,$L$1=FALSE)),"",IF(AND($H$1=TRUE,$E$12&gt;BMG_gr38400),GB2019_100))</f>
        <v/>
      </c>
      <c r="I40" s="65"/>
      <c r="J40" s="66"/>
      <c r="K40" s="66"/>
      <c r="L40" s="66"/>
      <c r="M40" s="54"/>
      <c r="N40" s="54"/>
    </row>
    <row r="41" spans="3:17" s="52" customFormat="1" ht="26.25" hidden="1" customHeight="1" x14ac:dyDescent="0.2">
      <c r="C41" s="54">
        <v>2020</v>
      </c>
      <c r="H41" s="56" t="str">
        <f>IF(OR($E$13="",AND($H$1=FALSE,$J$1=FALSE,$K$1=FALSE,$L$1=FALSE)),"",IF(AND($H$1=TRUE,$E$13&lt;=BMG_FB),GB2020_0))</f>
        <v/>
      </c>
      <c r="I41" s="56"/>
      <c r="J41" s="56" t="str">
        <f>IF(OR($E$13="",AND($H$1=FALSE,$J$1=FALSE,$K$1=FALSE,$L$1=FALSE)),"",IF(AND($J$1=TRUE,$E$13&lt;=BMG_38400),GB2020A_180))</f>
        <v/>
      </c>
      <c r="K41" s="56" t="str">
        <f>IF(OR($E$13="",AND($H$1=FALSE,$J$1=FALSE,$K$1=FALSE,$L$1=FALSE)),"",IF(AND($K$1=TRUE,$E$13&lt;=BMG_38400),GB2020B_180))</f>
        <v/>
      </c>
      <c r="L41" s="56"/>
      <c r="M41" s="54"/>
      <c r="N41" s="54"/>
    </row>
    <row r="42" spans="3:17" s="52" customFormat="1" ht="26.25" hidden="1" customHeight="1" x14ac:dyDescent="0.2">
      <c r="C42" s="54">
        <v>2020</v>
      </c>
      <c r="H42" s="56" t="str">
        <f>IF(OR($E$13="",AND($H$1=FALSE,$J$1=FALSE,$K$1=FALSE,$L$1=FALSE)),"",IF(AND($H$1=TRUE,$E$13&gt;BMG_FB,$E$13&lt;=BMG_25600),GB2020_40))</f>
        <v/>
      </c>
      <c r="I42" s="56"/>
      <c r="J42" s="56" t="str">
        <f>IF(OR($E$13="",AND($H$1=FALSE,$J$1=FALSE,$K$1=FALSE,$L$1=FALSE)),"",IF(AND($J$1=TRUE,$E$13&gt;BMG_gr38400),GB2020A_300))</f>
        <v/>
      </c>
      <c r="K42" s="67" t="str">
        <f>IF(OR($E$13="",AND($H$1=FALSE,$J$1=FALSE,$K$1=FALSE,$L$1=FALSE)),"",IF(AND($K$1=TRUE,$E$13&gt;BMG_gr38400),GB2020B_300))</f>
        <v/>
      </c>
      <c r="L42" s="56"/>
      <c r="M42" s="55">
        <f>SUM(H41:L44)</f>
        <v>0</v>
      </c>
      <c r="N42" s="55"/>
      <c r="P42" s="53" t="str">
        <f>IF(AND($H$1=FALSE,$J$1=FALSE,$K$1=FALSE,$L$1=FALSE),"",J13*H13
/100)</f>
        <v/>
      </c>
      <c r="Q42" s="53" t="str">
        <f>IF($L$1=TRUE,IF($P$42&gt;5000,$P$42,IF($P$42&lt;=5000,P42)),$P$42)</f>
        <v/>
      </c>
    </row>
    <row r="43" spans="3:17" s="52" customFormat="1" ht="26.25" hidden="1" customHeight="1" x14ac:dyDescent="0.2">
      <c r="C43" s="54">
        <v>2020</v>
      </c>
      <c r="H43" s="56" t="str">
        <f>IF(OR($E$13="",AND($H$1=FALSE,$J$1=FALSE,$K$1=FALSE,$L$1=FALSE)),"",IF(AND($H$1=TRUE,$E$13&gt;BMG_25600,$E$13&lt;=BMG_38400),GB2020_75))</f>
        <v/>
      </c>
      <c r="I43" s="56"/>
      <c r="J43" s="56"/>
      <c r="K43" s="67"/>
      <c r="L43" s="56"/>
      <c r="M43" s="55"/>
      <c r="N43" s="55"/>
      <c r="P43" s="53"/>
      <c r="Q43" s="53"/>
    </row>
    <row r="44" spans="3:17" s="52" customFormat="1" ht="26.25" hidden="1" customHeight="1" x14ac:dyDescent="0.2">
      <c r="C44" s="54">
        <v>2020</v>
      </c>
      <c r="H44" s="67" t="str">
        <f>IF(OR($E$13="",AND($H$1=FALSE,$J$1=FALSE,$K$1=FALSE,$L$1=FALSE)),"",IF(AND($H$1=TRUE,$E$13&gt;BMG_gr38400),GB2020_100))</f>
        <v/>
      </c>
      <c r="I44" s="58"/>
      <c r="J44" s="57"/>
      <c r="K44" s="57"/>
      <c r="L44" s="57"/>
      <c r="M44" s="54"/>
      <c r="N44" s="54"/>
    </row>
    <row r="45" spans="3:17" s="52" customFormat="1" ht="26.25" hidden="1" customHeight="1" x14ac:dyDescent="0.2">
      <c r="C45" s="54">
        <v>2021</v>
      </c>
      <c r="H45" s="63" t="str">
        <f>IF(OR($E$14="",AND($H$1=FALSE,$J$1=FALSE,$K$1=FALSE,$L$1=FALSE)),"",IF(AND($H$1=TRUE,$E$14&lt;=BMG_FB),GB2021_0))</f>
        <v/>
      </c>
      <c r="I45" s="63"/>
      <c r="J45" s="63" t="str">
        <f>IF(OR($E$14="",AND($H$1=FALSE,$J$1=FALSE,$K$1=FALSE,$L$1=FALSE)),"",IF(AND($J$1=TRUE,$E$14&lt;=BMG_38400),GB2021A_180))</f>
        <v/>
      </c>
      <c r="K45" s="63" t="str">
        <f>IF(OR($E$14="",AND($H$1=FALSE,$J$1=FALSE,$K$1=FALSE,$L$1=FALSE)),"",IF(AND($K$1=TRUE,$E$14&lt;=BMG_38400),GB2021B_180))</f>
        <v/>
      </c>
      <c r="L45" s="63"/>
      <c r="M45" s="54"/>
      <c r="N45" s="54"/>
    </row>
    <row r="46" spans="3:17" s="52" customFormat="1" ht="26.25" hidden="1" customHeight="1" x14ac:dyDescent="0.2">
      <c r="C46" s="54">
        <v>2021</v>
      </c>
      <c r="H46" s="63" t="str">
        <f>IF(OR($E$14="",AND($H$1=FALSE,$J$1=FALSE,$K$1=FALSE,$L$1=FALSE)),"",IF(AND($H$1=TRUE,$E$14&gt;BMG_FB,$E$14&lt;=BMG_25600),GB2021_40))</f>
        <v/>
      </c>
      <c r="I46" s="63"/>
      <c r="J46" s="63" t="str">
        <f>IF(OR($E$14="",AND($H$1=FALSE,$J$1=FALSE,$K$1=FALSE,$L$1=FALSE)),"",IF(AND($J$1=TRUE,$E$14&gt;BMG_gr38400),GB2021A_300))</f>
        <v/>
      </c>
      <c r="K46" s="64" t="str">
        <f>IF(OR($E$14="",AND($H$1=FALSE,$J$1=FALSE,$K$1=FALSE,$L$1=FALSE)),"",IF(AND($K$1=TRUE,$E$14&gt;BMG_gr38400),GB2021B_300))</f>
        <v/>
      </c>
      <c r="L46" s="63"/>
      <c r="M46" s="55">
        <f>SUM(H45:L48)</f>
        <v>0</v>
      </c>
      <c r="N46" s="55"/>
      <c r="P46" s="53" t="str">
        <f>IF(AND($H$1=FALSE,$J$1=FALSE,$K$1=FALSE,$L$1=FALSE),"",J14*H14
/100)</f>
        <v/>
      </c>
      <c r="Q46" s="53" t="str">
        <f>IF($L$1=TRUE,IF($P$46&gt;5000,$P$46,IF($P$46&lt;=5000,P46)),$P$46)</f>
        <v/>
      </c>
    </row>
    <row r="47" spans="3:17" s="52" customFormat="1" ht="26.25" hidden="1" customHeight="1" x14ac:dyDescent="0.2">
      <c r="C47" s="54">
        <v>2021</v>
      </c>
      <c r="H47" s="63" t="str">
        <f>IF(OR($E$14="",AND($H$1=FALSE,$J$1=FALSE,$K$1=FALSE,$L$1=FALSE)),"",IF(AND($H$1=TRUE,$E$14&gt;BMG_25600,$E$14&lt;=BMG_38400),GB2021_75))</f>
        <v/>
      </c>
      <c r="I47" s="63"/>
      <c r="J47" s="63"/>
      <c r="K47" s="64"/>
      <c r="L47" s="63"/>
      <c r="M47" s="55"/>
      <c r="N47" s="55"/>
      <c r="P47" s="53"/>
      <c r="Q47" s="53"/>
    </row>
    <row r="48" spans="3:17" s="52" customFormat="1" ht="26.25" hidden="1" customHeight="1" x14ac:dyDescent="0.2">
      <c r="C48" s="54">
        <v>2021</v>
      </c>
      <c r="H48" s="64" t="str">
        <f>IF(OR($E$14="",AND($H$1=FALSE,$J$1=FALSE,$K$1=FALSE,$L$1=FALSE)),"",IF(AND($H$1=TRUE,$E$14&gt;BMG_gr38400),GB2021_100))</f>
        <v/>
      </c>
      <c r="I48" s="65"/>
      <c r="J48" s="66"/>
      <c r="K48" s="66"/>
      <c r="L48" s="66"/>
      <c r="M48" s="54"/>
      <c r="N48" s="54"/>
    </row>
    <row r="49" spans="1:17" s="52" customFormat="1" ht="26.25" hidden="1" customHeight="1" x14ac:dyDescent="0.2">
      <c r="C49" s="54">
        <v>2022</v>
      </c>
      <c r="H49" s="56" t="str">
        <f>IF(OR($E$15="",AND($H$1=FALSE,$J$1=FALSE,$K$1=FALSE,$L$1=FALSE)),"",IF(AND($H$1=TRUE,$E$15&lt;=BMG_FB),GB2022_0))</f>
        <v/>
      </c>
      <c r="I49" s="56"/>
      <c r="J49" s="56" t="str">
        <f>IF(OR($E$15="",AND($H$1=FALSE,$J$1=FALSE,$K$1=FALSE,$L$1=FALSE)),"",IF(AND($J$1=TRUE,$E$15&lt;=BMG_38400),GB2022A_180))</f>
        <v/>
      </c>
      <c r="K49" s="56" t="str">
        <f>IF(OR($E$15="",AND($H$1=FALSE,$J$1=FALSE,$K$1=FALSE,$L$1=FALSE)),"",IF(AND($K$1=TRUE,$E$15&lt;=BMG_38400),GB2022B_180))</f>
        <v/>
      </c>
      <c r="L49" s="56"/>
      <c r="M49" s="54"/>
      <c r="N49" s="54"/>
    </row>
    <row r="50" spans="1:17" ht="26.25" hidden="1" customHeight="1" x14ac:dyDescent="0.25">
      <c r="A50" s="52"/>
      <c r="B50" s="52"/>
      <c r="C50" s="54">
        <v>2022</v>
      </c>
      <c r="D50" s="52"/>
      <c r="E50" s="52"/>
      <c r="F50" s="52"/>
      <c r="G50" s="52"/>
      <c r="H50" s="56" t="str">
        <f>IF(OR($E$15="",AND($H$1=FALSE,$J$1=FALSE,$K$1=FALSE,$L$1=FALSE)),"",IF(AND($H$1=TRUE,$E$15&gt;BMG_FB,$E$15&lt;=BMG_25600),GB2022_40))</f>
        <v/>
      </c>
      <c r="I50" s="56"/>
      <c r="J50" s="56" t="str">
        <f>IF(OR($E$15="",AND($H$1=FALSE,$J$1=FALSE,$K$1=FALSE,$L$1=FALSE)),"",IF(AND($J$1=TRUE,$E$15&gt;BMG_gr38400),GB2022A_300))</f>
        <v/>
      </c>
      <c r="K50" s="67" t="str">
        <f>IF(OR($E$15="",AND($H$1=FALSE,$J$1=FALSE,$K$1=FALSE,$L$1=FALSE)),"",IF(AND($K$1=TRUE,$E$15&gt;BMG_gr38400),GB2020B_300))</f>
        <v/>
      </c>
      <c r="L50" s="56"/>
      <c r="M50" s="55">
        <f>SUM(H49:L52)</f>
        <v>0</v>
      </c>
      <c r="N50" s="55"/>
      <c r="O50" s="52"/>
      <c r="P50" s="53" t="str">
        <f>IF(AND($H$1=FALSE,$J$1=FALSE,$K$1=FALSE,$L$1=FALSE),"",J15*H15
/100)</f>
        <v/>
      </c>
      <c r="Q50" s="53" t="str">
        <f>IF($L$1=TRUE,IF($P$50&gt;5000,$P$50,IF($P$50&lt;=5000,P50)),$P$50)</f>
        <v/>
      </c>
    </row>
    <row r="51" spans="1:17" ht="26.25" hidden="1" customHeight="1" x14ac:dyDescent="0.25">
      <c r="A51" s="52"/>
      <c r="B51" s="52"/>
      <c r="C51" s="54">
        <v>2022</v>
      </c>
      <c r="D51" s="52"/>
      <c r="E51" s="52"/>
      <c r="F51" s="52"/>
      <c r="G51" s="52"/>
      <c r="H51" s="56" t="str">
        <f>IF(OR($E$15="",AND($H$1=FALSE,$J$1=FALSE,$K$1=FALSE,$L$1=FALSE)),"",IF(AND($H$1=TRUE,$E$15&gt;BMG_25600,$E$15&lt;=BMG_38400),GB2022_75))</f>
        <v/>
      </c>
      <c r="I51" s="56"/>
      <c r="J51" s="56"/>
      <c r="K51" s="67"/>
      <c r="L51" s="56"/>
      <c r="M51" s="55"/>
      <c r="N51" s="55"/>
      <c r="O51" s="52"/>
      <c r="P51" s="53"/>
      <c r="Q51" s="53"/>
    </row>
    <row r="52" spans="1:17" ht="26.25" hidden="1" customHeight="1" x14ac:dyDescent="0.25">
      <c r="A52" s="52"/>
      <c r="B52" s="52"/>
      <c r="C52" s="54">
        <v>2022</v>
      </c>
      <c r="D52" s="52"/>
      <c r="E52" s="52"/>
      <c r="F52" s="52"/>
      <c r="G52" s="52"/>
      <c r="H52" s="67" t="str">
        <f>IF(OR($E$15="",AND($H$1=FALSE,$J$1=FALSE,$K$1=FALSE,$L$1=FALSE)),"",IF(AND($H$1=TRUE,$E$15&gt;BMG_gr38400),GB2022_100))</f>
        <v/>
      </c>
      <c r="I52" s="58"/>
      <c r="J52" s="57"/>
      <c r="K52" s="57"/>
      <c r="L52" s="57"/>
      <c r="M52" s="54"/>
      <c r="N52" s="54"/>
      <c r="O52" s="52"/>
      <c r="P52" s="52"/>
      <c r="Q52" s="52"/>
    </row>
    <row r="53" spans="1:17" ht="26.25" hidden="1" customHeight="1" x14ac:dyDescent="0.25">
      <c r="A53" s="52"/>
      <c r="B53" s="52"/>
      <c r="C53" s="54">
        <v>2023</v>
      </c>
      <c r="D53" s="52"/>
      <c r="E53" s="52"/>
      <c r="F53" s="52"/>
      <c r="G53" s="52"/>
      <c r="H53" s="63" t="str">
        <f>IF(OR($E$16="",AND($H$1=FALSE,$J$1=FALSE,$K$1=FALSE,$L$1=FALSE)),"",IF(AND($H$1=TRUE,$E$16&lt;=BMG_FB),GB2023_0))</f>
        <v/>
      </c>
      <c r="I53" s="63"/>
      <c r="J53" s="63" t="str">
        <f>IF(OR($E$16="",AND($H$1=FALSE,$J$1=FALSE,$K$1=FALSE,$L$1=FALSE)),"",IF(AND($J$1=TRUE,$E$16&lt;=BMG_38400),GB2023A_180))</f>
        <v/>
      </c>
      <c r="K53" s="63" t="str">
        <f>IF(OR($E$16="",AND($H$1=FALSE,$J$1=FALSE,$K$1=FALSE,$L$1=FALSE)),"",IF(AND($K$1=TRUE,$E$16&lt;=BMG_38400),GB2023B_180))</f>
        <v/>
      </c>
      <c r="L53" s="63"/>
      <c r="M53" s="54"/>
      <c r="N53" s="54"/>
      <c r="O53" s="52"/>
      <c r="P53" s="52"/>
      <c r="Q53" s="52"/>
    </row>
    <row r="54" spans="1:17" ht="26.25" hidden="1" customHeight="1" x14ac:dyDescent="0.25">
      <c r="A54" s="52"/>
      <c r="B54" s="52"/>
      <c r="C54" s="54">
        <v>2023</v>
      </c>
      <c r="D54" s="52"/>
      <c r="E54" s="52"/>
      <c r="F54" s="52"/>
      <c r="G54" s="52"/>
      <c r="H54" s="63" t="str">
        <f>IF(OR($E$16="",AND($H$1=FALSE,$J$1=FALSE,$K$1=FALSE,$L$1=FALSE)),"",IF(AND($H$1=TRUE,$E$16&gt;BMG_FB,$E$16&lt;=BMG_25600),GB2023_40))</f>
        <v/>
      </c>
      <c r="I54" s="63"/>
      <c r="J54" s="63" t="str">
        <f>IF(OR($E$16="",AND($H$1=FALSE,$J$1=FALSE,$K$1=FALSE,$L$1=FALSE)),"",IF(AND($J$1=TRUE,$E$16&gt;BMG_gr38400),GB2023A_300))</f>
        <v/>
      </c>
      <c r="K54" s="64" t="str">
        <f>IF(OR($E$16="",AND($H$1=FALSE,$J$1=FALSE,$K$1=FALSE,$L$1=FALSE)),"",IF(AND($K$1=TRUE,$E$16&gt;BMG_gr38400),GB2023B_300))</f>
        <v/>
      </c>
      <c r="L54" s="63"/>
      <c r="M54" s="55">
        <f>SUM(H53:L56)</f>
        <v>0</v>
      </c>
      <c r="N54" s="55"/>
      <c r="O54" s="52"/>
      <c r="P54" s="53" t="str">
        <f>IF(AND($H$1=FALSE,$J$1=FALSE,$K$1=FALSE,$L$1=FALSE),"",J16*H16
/100)</f>
        <v/>
      </c>
      <c r="Q54" s="53" t="str">
        <f>IF($L$1=TRUE,IF($P$54&gt;5000,$P$54,IF($P$54&lt;=5000,P54)),$P$54)</f>
        <v/>
      </c>
    </row>
    <row r="55" spans="1:17" ht="26.25" hidden="1" customHeight="1" x14ac:dyDescent="0.25">
      <c r="A55" s="52"/>
      <c r="B55" s="52"/>
      <c r="C55" s="54">
        <v>2023</v>
      </c>
      <c r="D55" s="52"/>
      <c r="E55" s="52"/>
      <c r="F55" s="52"/>
      <c r="G55" s="52"/>
      <c r="H55" s="63" t="str">
        <f>IF(OR($E$16="",AND($H$1=FALSE,$J$1=FALSE,$K$1=FALSE,$L$1=FALSE)),"",IF(AND($H$1=TRUE,$E$16&gt;BMG_25600,$E$16&lt;=BMG_38400),GB2023_75))</f>
        <v/>
      </c>
      <c r="I55" s="63"/>
      <c r="J55" s="63"/>
      <c r="K55" s="64"/>
      <c r="L55" s="63"/>
      <c r="M55" s="55"/>
      <c r="N55" s="55"/>
      <c r="O55" s="52"/>
      <c r="P55" s="53"/>
      <c r="Q55" s="53"/>
    </row>
    <row r="56" spans="1:17" ht="26.25" hidden="1" customHeight="1" x14ac:dyDescent="0.25">
      <c r="A56" s="52"/>
      <c r="B56" s="52"/>
      <c r="C56" s="54">
        <v>2023</v>
      </c>
      <c r="D56" s="52"/>
      <c r="E56" s="52"/>
      <c r="F56" s="52"/>
      <c r="G56" s="52"/>
      <c r="H56" s="64" t="str">
        <f>IF(OR($E$16="",AND($H$1=FALSE,$J$1=FALSE,$K$1=FALSE,$L$1=FALSE)),"",IF(AND($H$1=TRUE,$E$16&gt;BMG_gr38400),GB2023_100))</f>
        <v/>
      </c>
      <c r="I56" s="65"/>
      <c r="J56" s="66"/>
      <c r="K56" s="66"/>
      <c r="L56" s="66"/>
      <c r="M56" s="54"/>
      <c r="N56" s="54"/>
      <c r="O56" s="52"/>
      <c r="P56" s="52"/>
      <c r="Q56" s="52"/>
    </row>
    <row r="57" spans="1:17" ht="26.25" hidden="1" customHeight="1" x14ac:dyDescent="0.25">
      <c r="A57" s="52"/>
      <c r="B57" s="52"/>
      <c r="C57" s="54">
        <v>2024</v>
      </c>
      <c r="D57" s="52"/>
      <c r="E57" s="52"/>
      <c r="F57" s="52"/>
      <c r="G57" s="52"/>
      <c r="H57" s="56" t="str">
        <f>IF(OR($E$17="",AND($H$1=FALSE,$J$1=FALSE,$K$1=FALSE,$L$1=FALSE)),"",IF(AND($H$1=TRUE,$E$17&lt;=BMG_FB),GB2024_0))</f>
        <v/>
      </c>
      <c r="I57" s="56"/>
      <c r="J57" s="56" t="str">
        <f>IF(OR($E$17="",AND($H$1=FALSE,$J$1=FALSE,$K$1=FALSE,$L$1=FALSE)),"",IF(AND($J$1=TRUE,$E$17&lt;=BMG_38400),GB2024A_180))</f>
        <v/>
      </c>
      <c r="K57" s="56" t="str">
        <f>IF(OR($E$17="",AND($H$1=FALSE,$J$1=FALSE,$K$1=FALSE,$L$1=FALSE)),"",IF(AND($K$1=TRUE,$E$17&lt;=BMG_38400),GB2024B_180))</f>
        <v/>
      </c>
      <c r="L57" s="56"/>
      <c r="M57" s="54"/>
      <c r="N57" s="54"/>
      <c r="O57" s="52"/>
      <c r="P57" s="52"/>
      <c r="Q57" s="52"/>
    </row>
    <row r="58" spans="1:17" ht="26.25" hidden="1" customHeight="1" x14ac:dyDescent="0.25">
      <c r="A58" s="52"/>
      <c r="B58" s="52"/>
      <c r="C58" s="54">
        <v>2024</v>
      </c>
      <c r="D58" s="52"/>
      <c r="E58" s="52"/>
      <c r="F58" s="52"/>
      <c r="G58" s="52"/>
      <c r="H58" s="56" t="str">
        <f>IF(OR($E$17="",AND($H$1=FALSE,$J$1=FALSE,$K$1=FALSE,$L$1=FALSE)),"",IF(AND($H$1=TRUE,$E$17&gt;BMG_FB,$E$17&lt;=BMG_25600),GB2024_40))</f>
        <v/>
      </c>
      <c r="I58" s="56"/>
      <c r="J58" s="56" t="str">
        <f>IF(OR($E$17="",AND($H$1=FALSE,$J$1=FALSE,$K$1=FALSE,$L$1=FALSE)),"",IF(AND($J$1=TRUE,$E$17&gt;BMG_gr38400),GB2024A_300))</f>
        <v/>
      </c>
      <c r="K58" s="67" t="str">
        <f>IF(OR($E$17="",AND($H$1=FALSE,$J$1=FALSE,$K$1=FALSE,$L$1=FALSE)),"",IF(AND($K$1=TRUE,$E$17&gt;BMG_gr38400),GB2024B_300))</f>
        <v/>
      </c>
      <c r="L58" s="56"/>
      <c r="M58" s="55">
        <f>SUM(H57:L60)</f>
        <v>0</v>
      </c>
      <c r="N58" s="55"/>
      <c r="O58" s="52"/>
      <c r="P58" s="53" t="str">
        <f>IF(AND($H$1=FALSE,$J$1=FALSE,$K$1=FALSE,$L$1=FALSE),"",J17*H17
/100)</f>
        <v/>
      </c>
      <c r="Q58" s="53" t="str">
        <f>IF($L$1=TRUE,IF($P$58&gt;5000,$P$58,IF($P$58&lt;=5000,P58)),$P$58)</f>
        <v/>
      </c>
    </row>
    <row r="59" spans="1:17" ht="26.25" hidden="1" customHeight="1" x14ac:dyDescent="0.25">
      <c r="A59" s="52"/>
      <c r="B59" s="52"/>
      <c r="C59" s="54">
        <v>2024</v>
      </c>
      <c r="D59" s="52"/>
      <c r="E59" s="52"/>
      <c r="F59" s="52"/>
      <c r="G59" s="52"/>
      <c r="H59" s="56" t="str">
        <f>IF(OR($E$17="",AND($H$1=FALSE,$J$1=FALSE,$K$1=FALSE,$L$1=FALSE)),"",IF(AND($H$1=TRUE,$E$17&gt;BMG_25600,$E$17&lt;=BMG_38400),GB2024_75))</f>
        <v/>
      </c>
      <c r="I59" s="56"/>
      <c r="J59" s="56"/>
      <c r="K59" s="67"/>
      <c r="L59" s="56"/>
      <c r="M59" s="55"/>
      <c r="N59" s="55"/>
      <c r="O59" s="52"/>
      <c r="P59" s="53"/>
      <c r="Q59" s="53"/>
    </row>
    <row r="60" spans="1:17" ht="26.25" hidden="1" customHeight="1" x14ac:dyDescent="0.25">
      <c r="A60" s="52"/>
      <c r="B60" s="52"/>
      <c r="C60" s="54">
        <v>2024</v>
      </c>
      <c r="D60" s="52"/>
      <c r="E60" s="52"/>
      <c r="F60" s="52"/>
      <c r="G60" s="52"/>
      <c r="H60" s="67" t="str">
        <f>IF(OR($E$17="",AND($H$1=FALSE,$J$1=FALSE,$K$1=FALSE,$L$1=FALSE)),"",IF(AND($H$1=TRUE,$E$17&gt;BMG_gr38400),GB2024_100))</f>
        <v/>
      </c>
      <c r="I60" s="58"/>
      <c r="J60" s="57"/>
      <c r="K60" s="57"/>
      <c r="L60" s="57"/>
      <c r="M60" s="54"/>
      <c r="N60" s="54"/>
      <c r="O60" s="52"/>
      <c r="P60" s="52"/>
      <c r="Q60" s="52"/>
    </row>
    <row r="61" spans="1:17" ht="26.25" hidden="1" customHeight="1" x14ac:dyDescent="0.25">
      <c r="C61" s="54">
        <v>2025</v>
      </c>
      <c r="D61" s="52"/>
      <c r="E61" s="52"/>
      <c r="F61" s="52"/>
      <c r="G61" s="52"/>
      <c r="H61" s="63" t="str">
        <f>IF(OR($E$18="",AND($H$1=FALSE,$J$1=FALSE,$K$1=FALSE,$L$1=FALSE)),"",IF(AND($H$1=TRUE,$E$18&lt;=BMG_FB),GB2025_0))</f>
        <v/>
      </c>
      <c r="I61" s="63"/>
      <c r="J61" s="63" t="str">
        <f>IF(OR($E$18="",AND($H$1=FALSE,$J$1=FALSE,$K$1=FALSE,$L$1=FALSE)),"",IF(AND($J$1=TRUE,$E$18&lt;=BMG_38400),GB2025A_180))</f>
        <v/>
      </c>
      <c r="K61" s="63" t="str">
        <f>IF(OR($E$18="",AND($H$1=FALSE,$J$1=FALSE,$K$1=FALSE,$L$1=FALSE)),"",IF(AND($K$1=TRUE,$E$18&lt;=BMG_38400),GB2025B_180))</f>
        <v/>
      </c>
      <c r="L61" s="63"/>
      <c r="M61" s="54"/>
      <c r="N61" s="54"/>
      <c r="O61" s="52"/>
      <c r="P61" s="52"/>
      <c r="Q61" s="52"/>
    </row>
    <row r="62" spans="1:17" ht="26.25" hidden="1" customHeight="1" x14ac:dyDescent="0.25">
      <c r="C62" s="54">
        <v>2025</v>
      </c>
      <c r="D62" s="52"/>
      <c r="E62" s="52"/>
      <c r="F62" s="52"/>
      <c r="G62" s="52"/>
      <c r="H62" s="63" t="str">
        <f>IF(OR($E$18="",AND($H$1=FALSE,$J$1=FALSE,$K$1=FALSE,$L$1=FALSE)),"",IF(AND($H$1=TRUE,$E$18&gt;BMG_FB,$E$18&lt;=BMG_25600),GB2025_40))</f>
        <v/>
      </c>
      <c r="I62" s="63"/>
      <c r="J62" s="63" t="str">
        <f>IF(OR($E$18="",AND($H$1=FALSE,$J$1=FALSE,$K$1=FALSE,$L$1=FALSE)),"",IF(AND($J$1=TRUE,$E$18&gt;BMG_gr38400),GB2025A_300))</f>
        <v/>
      </c>
      <c r="K62" s="64" t="str">
        <f>IF(OR($E$18="",AND($H$1=FALSE,$J$1=FALSE,$K$1=FALSE,$L$1=FALSE)),"",IF(AND($K$1=TRUE,$E$18&gt;BMG_gr38400),GB2025B_300))</f>
        <v/>
      </c>
      <c r="L62" s="63"/>
      <c r="M62" s="55">
        <f>SUM(H61:L64)</f>
        <v>0</v>
      </c>
      <c r="N62" s="55"/>
      <c r="O62" s="52"/>
      <c r="P62" s="53" t="str">
        <f>IF(AND($H$1=FALSE,$J$1=FALSE,$K$1=FALSE,$L$1=FALSE),"",J18*H18
/100)</f>
        <v/>
      </c>
      <c r="Q62" s="53" t="str">
        <f>IF($L$1=TRUE,IF($P$62&gt;5000,$P$62,IF($P$62&lt;=5000,P62)),$P$62)</f>
        <v/>
      </c>
    </row>
    <row r="63" spans="1:17" ht="26.25" hidden="1" customHeight="1" x14ac:dyDescent="0.25">
      <c r="C63" s="54">
        <v>2025</v>
      </c>
      <c r="D63" s="52"/>
      <c r="E63" s="52"/>
      <c r="F63" s="52"/>
      <c r="G63" s="52"/>
      <c r="H63" s="63" t="str">
        <f>IF(OR($E$18="",AND($H$1=FALSE,$J$1=FALSE,$K$1=FALSE,$L$1=FALSE)),"",IF(AND($H$1=TRUE,$E$18&gt;BMG_25600,$E$18&lt;=BMG_38400),GB2025_75))</f>
        <v/>
      </c>
      <c r="I63" s="63"/>
      <c r="J63" s="63"/>
      <c r="K63" s="64"/>
      <c r="L63" s="63"/>
      <c r="M63" s="55"/>
      <c r="N63" s="55"/>
      <c r="O63" s="52"/>
      <c r="P63" s="53"/>
      <c r="Q63" s="53"/>
    </row>
    <row r="64" spans="1:17" ht="26.25" hidden="1" customHeight="1" x14ac:dyDescent="0.25">
      <c r="C64" s="54">
        <v>2025</v>
      </c>
      <c r="D64" s="52"/>
      <c r="E64" s="52"/>
      <c r="F64" s="52"/>
      <c r="G64" s="52"/>
      <c r="H64" s="64" t="str">
        <f>IF(OR($E$18="",AND($H$1=FALSE,$J$1=FALSE,$K$1=FALSE,$L$1=FALSE)),"",IF(AND($H$1=TRUE,$E$18&gt;BMG_gr38400),GB2025_100))</f>
        <v/>
      </c>
      <c r="I64" s="65"/>
      <c r="J64" s="66"/>
      <c r="K64" s="66"/>
      <c r="L64" s="66"/>
      <c r="M64" s="54"/>
      <c r="N64" s="54"/>
      <c r="O64" s="52"/>
      <c r="P64" s="52"/>
      <c r="Q64" s="52"/>
    </row>
    <row r="65" ht="26.25" hidden="1" customHeight="1" x14ac:dyDescent="0.25"/>
    <row r="123" s="33" customFormat="1" ht="26.25" customHeight="1" x14ac:dyDescent="0.25"/>
    <row r="124" s="33" customFormat="1" ht="26.25" customHeight="1" x14ac:dyDescent="0.25"/>
    <row r="125" s="33" customFormat="1" ht="26.25" customHeight="1" x14ac:dyDescent="0.25"/>
    <row r="126" s="33" customFormat="1" ht="26.25" customHeight="1" x14ac:dyDescent="0.25"/>
    <row r="127" s="33" customFormat="1" ht="26.25" customHeight="1" x14ac:dyDescent="0.25"/>
    <row r="128" s="33" customFormat="1" ht="26.25" customHeight="1" x14ac:dyDescent="0.25"/>
    <row r="129" s="33" customFormat="1" ht="26.25" customHeight="1" x14ac:dyDescent="0.25"/>
    <row r="130" s="33" customFormat="1" ht="26.25" customHeight="1" x14ac:dyDescent="0.25"/>
  </sheetData>
  <sheetProtection algorithmName="SHA-512" hashValue="bzjKGHOOHwPI8mvxFoxl+Us0NDASxkfZ/lCBuXUuBCfyMcylq6mJEkqMiHM0AwXAK1i9II2RqoGTOBT3rDwnzw==" saltValue="4nt5PrDg3bQZxqbuozgFsA==" spinCount="100000" sheet="1" objects="1" scenarios="1" selectLockedCells="1"/>
  <mergeCells count="10">
    <mergeCell ref="D26:M27"/>
    <mergeCell ref="D24:M25"/>
    <mergeCell ref="D22:M23"/>
    <mergeCell ref="J5:K5"/>
    <mergeCell ref="D3:M3"/>
    <mergeCell ref="D7:F7"/>
    <mergeCell ref="E19:H19"/>
    <mergeCell ref="J6:J7"/>
    <mergeCell ref="K6:K7"/>
    <mergeCell ref="H6:H7"/>
  </mergeCells>
  <phoneticPr fontId="0" type="noConversion"/>
  <conditionalFormatting sqref="D7:F7">
    <cfRule type="cellIs" dxfId="13" priority="88" stopIfTrue="1" operator="notEqual">
      <formula>0</formula>
    </cfRule>
    <cfRule type="cellIs" dxfId="12" priority="89" stopIfTrue="1" operator="equal">
      <formula>0</formula>
    </cfRule>
  </conditionalFormatting>
  <conditionalFormatting sqref="E10:E18">
    <cfRule type="cellIs" dxfId="11" priority="1" stopIfTrue="1" operator="equal">
      <formula>"k"</formula>
    </cfRule>
    <cfRule type="cellIs" dxfId="10" priority="2" stopIfTrue="1" operator="equal">
      <formula>"p"</formula>
    </cfRule>
    <cfRule type="cellIs" dxfId="9" priority="3" stopIfTrue="1" operator="equal">
      <formula>"h"</formula>
    </cfRule>
  </conditionalFormatting>
  <conditionalFormatting sqref="G9:I9">
    <cfRule type="expression" dxfId="8" priority="82" stopIfTrue="1">
      <formula>OR(#REF!="k",#REF!="p")</formula>
    </cfRule>
    <cfRule type="expression" dxfId="7" priority="83" stopIfTrue="1">
      <formula>#REF!="h"</formula>
    </cfRule>
    <cfRule type="expression" dxfId="6" priority="84" stopIfTrue="1">
      <formula>OR(#REF!&lt;&gt;"k",#REF!&lt;&gt;"p",#REF!&lt;&gt;"h")</formula>
    </cfRule>
  </conditionalFormatting>
  <conditionalFormatting sqref="H10:I10">
    <cfRule type="expression" dxfId="5" priority="28" stopIfTrue="1">
      <formula>OR(#REF!="k",#REF!="p")</formula>
    </cfRule>
    <cfRule type="expression" dxfId="4" priority="29" stopIfTrue="1">
      <formula>#REF!="h"</formula>
    </cfRule>
    <cfRule type="expression" dxfId="3" priority="30" stopIfTrue="1">
      <formula>OR(#REF!&lt;&gt;"k",#REF!&lt;&gt;"p",#REF!&lt;&gt;"h")</formula>
    </cfRule>
  </conditionalFormatting>
  <conditionalFormatting sqref="H11:I18">
    <cfRule type="expression" dxfId="2" priority="4" stopIfTrue="1">
      <formula>OR(#REF!="k",#REF!="p")</formula>
    </cfRule>
    <cfRule type="expression" dxfId="1" priority="5" stopIfTrue="1">
      <formula>#REF!="h"</formula>
    </cfRule>
    <cfRule type="expression" dxfId="0" priority="6" stopIfTrue="1">
      <formula>OR(#REF!&lt;&gt;"k",#REF!&lt;&gt;"p",#REF!&lt;&gt;"h")</formula>
    </cfRule>
  </conditionalFormatting>
  <pageMargins left="0.35433070866141736" right="0.15748031496062992" top="0.59055118110236227" bottom="0.59055118110236227" header="0.51181102362204722" footer="0.51181102362204722"/>
  <pageSetup paperSize="9" scale="61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>
                  <from>
                    <xdr:col>7</xdr:col>
                    <xdr:colOff>685800</xdr:colOff>
                    <xdr:row>5</xdr:row>
                    <xdr:rowOff>314325</xdr:rowOff>
                  </from>
                  <to>
                    <xdr:col>7</xdr:col>
                    <xdr:colOff>1228725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5" name="Check Box 15">
              <controlPr defaultSize="0" autoFill="0" autoLine="0" autoPict="0">
                <anchor moveWithCells="1">
                  <from>
                    <xdr:col>9</xdr:col>
                    <xdr:colOff>990600</xdr:colOff>
                    <xdr:row>5</xdr:row>
                    <xdr:rowOff>304800</xdr:rowOff>
                  </from>
                  <to>
                    <xdr:col>10</xdr:col>
                    <xdr:colOff>171450</xdr:colOff>
                    <xdr:row>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6" name="Check Box 16">
              <controlPr defaultSize="0" autoFill="0" autoLine="0" autoPict="0">
                <anchor moveWithCells="1">
                  <from>
                    <xdr:col>10</xdr:col>
                    <xdr:colOff>828675</xdr:colOff>
                    <xdr:row>5</xdr:row>
                    <xdr:rowOff>314325</xdr:rowOff>
                  </from>
                  <to>
                    <xdr:col>10</xdr:col>
                    <xdr:colOff>1400175</xdr:colOff>
                    <xdr:row>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1B8E7-6943-4C1F-9356-2388CF6FEB90}">
  <dimension ref="B1:AG20"/>
  <sheetViews>
    <sheetView workbookViewId="0">
      <selection activeCell="AG7" sqref="AG7"/>
    </sheetView>
  </sheetViews>
  <sheetFormatPr baseColWidth="10" defaultColWidth="11.42578125" defaultRowHeight="12.75" x14ac:dyDescent="0.2"/>
  <cols>
    <col min="2" max="2" width="5.7109375" bestFit="1" customWidth="1"/>
    <col min="3" max="3" width="14.140625" customWidth="1"/>
    <col min="4" max="4" width="8.28515625" bestFit="1" customWidth="1"/>
    <col min="5" max="5" width="8.28515625" customWidth="1"/>
    <col min="6" max="6" width="8.7109375" customWidth="1"/>
  </cols>
  <sheetData>
    <row r="1" spans="2:33" ht="19.5" thickTop="1" thickBot="1" x14ac:dyDescent="0.3">
      <c r="D1" s="103" t="s">
        <v>21</v>
      </c>
      <c r="E1" s="106"/>
      <c r="F1" s="106"/>
      <c r="G1" s="103" t="s">
        <v>21</v>
      </c>
      <c r="H1" s="106"/>
      <c r="I1" s="106"/>
      <c r="J1" s="103" t="s">
        <v>21</v>
      </c>
      <c r="K1" s="106"/>
      <c r="L1" s="106"/>
      <c r="M1" s="103" t="s">
        <v>21</v>
      </c>
      <c r="N1" s="106"/>
      <c r="O1" s="106"/>
      <c r="P1" s="103" t="s">
        <v>21</v>
      </c>
      <c r="Q1" s="106"/>
      <c r="R1" s="106"/>
      <c r="S1" s="103" t="s">
        <v>21</v>
      </c>
      <c r="T1" s="104"/>
      <c r="U1" s="105"/>
      <c r="V1" s="103" t="s">
        <v>21</v>
      </c>
      <c r="W1" s="104"/>
      <c r="X1" s="105"/>
      <c r="Y1" s="103" t="s">
        <v>21</v>
      </c>
      <c r="Z1" s="104"/>
      <c r="AA1" s="105"/>
      <c r="AB1" s="103" t="s">
        <v>21</v>
      </c>
      <c r="AC1" s="104"/>
      <c r="AD1" s="105"/>
      <c r="AE1" s="103" t="s">
        <v>21</v>
      </c>
      <c r="AF1" s="104"/>
      <c r="AG1" s="105"/>
    </row>
    <row r="2" spans="2:33" ht="19.5" thickTop="1" thickBot="1" x14ac:dyDescent="0.3">
      <c r="C2" s="1" t="s">
        <v>8</v>
      </c>
      <c r="D2" s="103">
        <v>2016</v>
      </c>
      <c r="E2" s="106"/>
      <c r="F2" s="106"/>
      <c r="G2" s="103">
        <v>2017</v>
      </c>
      <c r="H2" s="106"/>
      <c r="I2" s="106"/>
      <c r="J2" s="103">
        <v>2018</v>
      </c>
      <c r="K2" s="106"/>
      <c r="L2" s="106"/>
      <c r="M2" s="103">
        <v>2019</v>
      </c>
      <c r="N2" s="106"/>
      <c r="O2" s="106"/>
      <c r="P2" s="103">
        <v>2020</v>
      </c>
      <c r="Q2" s="106"/>
      <c r="R2" s="106"/>
      <c r="S2" s="103">
        <v>2021</v>
      </c>
      <c r="T2" s="104"/>
      <c r="U2" s="105"/>
      <c r="V2" s="103">
        <v>2022</v>
      </c>
      <c r="W2" s="104"/>
      <c r="X2" s="105"/>
      <c r="Y2" s="103">
        <v>2023</v>
      </c>
      <c r="Z2" s="104"/>
      <c r="AA2" s="105"/>
      <c r="AB2" s="103">
        <v>2024</v>
      </c>
      <c r="AC2" s="104"/>
      <c r="AD2" s="105"/>
      <c r="AE2" s="103">
        <v>2025</v>
      </c>
      <c r="AF2" s="104"/>
      <c r="AG2" s="105"/>
    </row>
    <row r="3" spans="2:33" ht="19.5" thickTop="1" thickBot="1" x14ac:dyDescent="0.3">
      <c r="D3" s="7" t="s">
        <v>22</v>
      </c>
      <c r="E3" s="7" t="s">
        <v>23</v>
      </c>
      <c r="F3" s="7" t="s">
        <v>24</v>
      </c>
      <c r="G3" s="7" t="s">
        <v>22</v>
      </c>
      <c r="H3" s="7" t="s">
        <v>23</v>
      </c>
      <c r="I3" s="7" t="s">
        <v>24</v>
      </c>
      <c r="J3" s="7" t="s">
        <v>22</v>
      </c>
      <c r="K3" s="7" t="s">
        <v>23</v>
      </c>
      <c r="L3" s="7" t="s">
        <v>24</v>
      </c>
      <c r="M3" s="7" t="s">
        <v>22</v>
      </c>
      <c r="N3" s="7" t="s">
        <v>23</v>
      </c>
      <c r="O3" s="7" t="s">
        <v>24</v>
      </c>
      <c r="P3" s="7" t="s">
        <v>22</v>
      </c>
      <c r="Q3" s="7" t="s">
        <v>23</v>
      </c>
      <c r="R3" s="7" t="s">
        <v>24</v>
      </c>
      <c r="S3" s="7" t="s">
        <v>22</v>
      </c>
      <c r="T3" s="7" t="s">
        <v>23</v>
      </c>
      <c r="U3" s="7" t="s">
        <v>24</v>
      </c>
      <c r="V3" s="7" t="s">
        <v>22</v>
      </c>
      <c r="W3" s="7" t="s">
        <v>23</v>
      </c>
      <c r="X3" s="7" t="s">
        <v>24</v>
      </c>
      <c r="Y3" s="7" t="s">
        <v>22</v>
      </c>
      <c r="Z3" s="7" t="s">
        <v>23</v>
      </c>
      <c r="AA3" s="7" t="s">
        <v>24</v>
      </c>
      <c r="AB3" s="7" t="s">
        <v>22</v>
      </c>
      <c r="AC3" s="7" t="s">
        <v>23</v>
      </c>
      <c r="AD3" s="7" t="s">
        <v>24</v>
      </c>
      <c r="AE3" s="7" t="s">
        <v>22</v>
      </c>
      <c r="AF3" s="7" t="s">
        <v>23</v>
      </c>
      <c r="AG3" s="7" t="s">
        <v>24</v>
      </c>
    </row>
    <row r="4" spans="2:33" ht="16.5" thickTop="1" x14ac:dyDescent="0.25">
      <c r="B4" s="3" t="s">
        <v>25</v>
      </c>
      <c r="C4" s="2">
        <v>5200</v>
      </c>
      <c r="D4" s="5">
        <v>0</v>
      </c>
      <c r="G4" s="5">
        <v>0</v>
      </c>
      <c r="J4" s="5">
        <v>0</v>
      </c>
      <c r="M4" s="5">
        <v>0</v>
      </c>
      <c r="P4" s="5">
        <v>0</v>
      </c>
      <c r="S4" s="5">
        <v>0</v>
      </c>
      <c r="U4" s="59"/>
      <c r="V4" s="5">
        <v>0</v>
      </c>
      <c r="X4" s="59"/>
      <c r="Y4" s="5">
        <v>0</v>
      </c>
      <c r="AA4" s="59"/>
      <c r="AB4" s="5">
        <v>0</v>
      </c>
      <c r="AD4" s="59"/>
      <c r="AE4" s="5">
        <v>0</v>
      </c>
      <c r="AG4" s="59"/>
    </row>
    <row r="5" spans="2:33" ht="16.5" thickBot="1" x14ac:dyDescent="0.3">
      <c r="B5" s="3" t="s">
        <v>25</v>
      </c>
      <c r="C5" s="2">
        <v>25600</v>
      </c>
      <c r="D5" s="5">
        <v>40</v>
      </c>
      <c r="G5" s="5">
        <v>40</v>
      </c>
      <c r="J5" s="5">
        <v>30</v>
      </c>
      <c r="M5" s="5">
        <v>40</v>
      </c>
      <c r="P5" s="5">
        <v>40</v>
      </c>
      <c r="S5" s="5">
        <v>40</v>
      </c>
      <c r="U5" s="59"/>
      <c r="V5" s="5">
        <v>40</v>
      </c>
      <c r="X5" s="59"/>
      <c r="Y5" s="5">
        <v>40</v>
      </c>
      <c r="AA5" s="59"/>
      <c r="AB5" s="5">
        <v>12</v>
      </c>
      <c r="AD5" s="59"/>
      <c r="AE5" s="5">
        <v>40</v>
      </c>
      <c r="AG5" s="59"/>
    </row>
    <row r="6" spans="2:33" ht="16.5" thickTop="1" x14ac:dyDescent="0.25">
      <c r="B6" s="3" t="s">
        <v>25</v>
      </c>
      <c r="C6" s="2">
        <v>38400</v>
      </c>
      <c r="D6" s="5">
        <v>75</v>
      </c>
      <c r="E6" s="8">
        <v>180</v>
      </c>
      <c r="F6" s="8">
        <v>180</v>
      </c>
      <c r="G6" s="5">
        <v>75</v>
      </c>
      <c r="H6" s="8">
        <v>180</v>
      </c>
      <c r="I6" s="8">
        <v>180</v>
      </c>
      <c r="J6" s="5">
        <v>56</v>
      </c>
      <c r="K6" s="8">
        <v>135</v>
      </c>
      <c r="L6" s="8">
        <v>135</v>
      </c>
      <c r="M6" s="5">
        <v>75</v>
      </c>
      <c r="N6" s="8">
        <v>180</v>
      </c>
      <c r="O6" s="8">
        <v>180</v>
      </c>
      <c r="P6" s="5">
        <v>75</v>
      </c>
      <c r="Q6" s="8">
        <v>180</v>
      </c>
      <c r="R6" s="8">
        <v>180</v>
      </c>
      <c r="S6" s="5">
        <v>75</v>
      </c>
      <c r="T6" s="8">
        <v>180</v>
      </c>
      <c r="U6" s="8">
        <v>180</v>
      </c>
      <c r="V6" s="5">
        <v>75</v>
      </c>
      <c r="W6" s="8">
        <v>180</v>
      </c>
      <c r="X6" s="8">
        <v>180</v>
      </c>
      <c r="Y6" s="5">
        <v>75</v>
      </c>
      <c r="Z6" s="8">
        <v>180</v>
      </c>
      <c r="AA6" s="8">
        <v>180</v>
      </c>
      <c r="AB6" s="5">
        <v>22.5</v>
      </c>
      <c r="AC6" s="8">
        <v>54</v>
      </c>
      <c r="AD6" s="8">
        <v>54</v>
      </c>
      <c r="AE6" s="5">
        <v>75</v>
      </c>
      <c r="AF6" s="8">
        <v>180</v>
      </c>
      <c r="AG6" s="8">
        <v>180</v>
      </c>
    </row>
    <row r="7" spans="2:33" ht="16.5" thickBot="1" x14ac:dyDescent="0.3">
      <c r="B7" s="3" t="s">
        <v>26</v>
      </c>
      <c r="C7" s="4">
        <v>38400</v>
      </c>
      <c r="D7" s="6">
        <v>100</v>
      </c>
      <c r="E7" s="6">
        <v>300</v>
      </c>
      <c r="F7" s="6">
        <v>300</v>
      </c>
      <c r="G7" s="6">
        <v>100</v>
      </c>
      <c r="H7" s="6">
        <v>300</v>
      </c>
      <c r="I7" s="6">
        <v>300</v>
      </c>
      <c r="J7" s="6">
        <v>75</v>
      </c>
      <c r="K7" s="6">
        <v>225</v>
      </c>
      <c r="L7" s="6">
        <v>225</v>
      </c>
      <c r="M7" s="6">
        <v>100</v>
      </c>
      <c r="N7" s="6">
        <v>300</v>
      </c>
      <c r="O7" s="6">
        <v>300</v>
      </c>
      <c r="P7" s="6">
        <v>100</v>
      </c>
      <c r="Q7" s="6">
        <v>300</v>
      </c>
      <c r="R7" s="6">
        <v>300</v>
      </c>
      <c r="S7" s="6">
        <v>100</v>
      </c>
      <c r="T7" s="6">
        <v>300</v>
      </c>
      <c r="U7" s="6">
        <v>300</v>
      </c>
      <c r="V7" s="6">
        <v>100</v>
      </c>
      <c r="W7" s="6">
        <v>300</v>
      </c>
      <c r="X7" s="6">
        <v>300</v>
      </c>
      <c r="Y7" s="6">
        <v>100</v>
      </c>
      <c r="Z7" s="6">
        <v>300</v>
      </c>
      <c r="AA7" s="6">
        <v>300</v>
      </c>
      <c r="AB7" s="6">
        <v>30</v>
      </c>
      <c r="AC7" s="6">
        <v>90</v>
      </c>
      <c r="AD7" s="6">
        <v>90</v>
      </c>
      <c r="AE7" s="6">
        <v>100</v>
      </c>
      <c r="AF7" s="6">
        <v>300</v>
      </c>
      <c r="AG7" s="6">
        <v>300</v>
      </c>
    </row>
    <row r="8" spans="2:33" ht="16.5" thickTop="1" x14ac:dyDescent="0.25">
      <c r="E8" s="2"/>
      <c r="F8" s="2"/>
    </row>
    <row r="9" spans="2:33" ht="15.75" x14ac:dyDescent="0.25">
      <c r="E9" s="2"/>
      <c r="F9" s="2"/>
    </row>
    <row r="12" spans="2:33" ht="18" x14ac:dyDescent="0.25">
      <c r="D12" s="1"/>
      <c r="E12" s="1"/>
      <c r="F12" s="1"/>
    </row>
    <row r="13" spans="2:33" ht="15.75" x14ac:dyDescent="0.25">
      <c r="B13" s="3"/>
      <c r="C13" s="2"/>
      <c r="D13" s="2"/>
    </row>
    <row r="14" spans="2:33" ht="15.75" x14ac:dyDescent="0.25">
      <c r="B14" s="3"/>
      <c r="C14" s="2"/>
      <c r="D14" s="2"/>
    </row>
    <row r="15" spans="2:33" ht="15.75" x14ac:dyDescent="0.25">
      <c r="B15" s="3"/>
      <c r="C15" s="4"/>
      <c r="D15" s="2"/>
    </row>
    <row r="17" spans="2:6" ht="15.75" x14ac:dyDescent="0.25">
      <c r="B17" s="3"/>
      <c r="C17" s="2"/>
      <c r="E17" s="2"/>
      <c r="F17" s="2"/>
    </row>
    <row r="18" spans="2:6" ht="15.75" x14ac:dyDescent="0.25">
      <c r="B18" s="3"/>
      <c r="C18" s="4"/>
      <c r="E18" s="2"/>
      <c r="F18" s="2"/>
    </row>
    <row r="19" spans="2:6" ht="15.75" x14ac:dyDescent="0.25">
      <c r="E19" s="2"/>
      <c r="F19" s="2"/>
    </row>
    <row r="20" spans="2:6" ht="15.75" x14ac:dyDescent="0.25">
      <c r="E20" s="2"/>
      <c r="F20" s="2"/>
    </row>
  </sheetData>
  <sheetProtection algorithmName="SHA-512" hashValue="oQ00/GOJqMJaN9VNmMIn2UCwKrkJ6nUpcWKVVFVPh95lg4BHTBJ15zUoab7BL20jIOyMTaw4cqbmRXHsLyE94w==" saltValue="RTpZYl6ykwgL7V3pEhF39Q==" spinCount="100000" sheet="1" objects="1" scenarios="1" selectLockedCells="1" selectUnlockedCells="1"/>
  <mergeCells count="20">
    <mergeCell ref="AE1:AG1"/>
    <mergeCell ref="AE2:AG2"/>
    <mergeCell ref="D1:F1"/>
    <mergeCell ref="D2:F2"/>
    <mergeCell ref="G1:I1"/>
    <mergeCell ref="G2:I2"/>
    <mergeCell ref="S1:U1"/>
    <mergeCell ref="S2:U2"/>
    <mergeCell ref="J1:L1"/>
    <mergeCell ref="J2:L2"/>
    <mergeCell ref="M1:O1"/>
    <mergeCell ref="M2:O2"/>
    <mergeCell ref="P1:R1"/>
    <mergeCell ref="P2:R2"/>
    <mergeCell ref="AB1:AD1"/>
    <mergeCell ref="AB2:AD2"/>
    <mergeCell ref="Y1:AA1"/>
    <mergeCell ref="Y2:AA2"/>
    <mergeCell ref="V1:X1"/>
    <mergeCell ref="V2:X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D3D327F084D0845895F42E8A0EB72D4" ma:contentTypeVersion="17" ma:contentTypeDescription="Ein neues Dokument erstellen." ma:contentTypeScope="" ma:versionID="ba139471be575806a2a158d1fb4d8e01">
  <xsd:schema xmlns:xsd="http://www.w3.org/2001/XMLSchema" xmlns:xs="http://www.w3.org/2001/XMLSchema" xmlns:p="http://schemas.microsoft.com/office/2006/metadata/properties" xmlns:ns2="dd7c3093-7b96-4c2f-83fc-7283257ff091" xmlns:ns3="93d689bd-189b-4416-91c4-03ee4008e286" targetNamespace="http://schemas.microsoft.com/office/2006/metadata/properties" ma:root="true" ma:fieldsID="19841bacf6f71d79053c306e788970eb" ns2:_="" ns3:_="">
    <xsd:import namespace="dd7c3093-7b96-4c2f-83fc-7283257ff091"/>
    <xsd:import namespace="93d689bd-189b-4416-91c4-03ee4008e2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7c3093-7b96-4c2f-83fc-7283257ff0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a931697c-cc8f-4945-a00f-f8701901ff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689bd-189b-4416-91c4-03ee4008e28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d6f42d0-00dc-4334-aca9-60498857304d}" ma:internalName="TaxCatchAll" ma:showField="CatchAllData" ma:web="93d689bd-189b-4416-91c4-03ee4008e2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d7c3093-7b96-4c2f-83fc-7283257ff091">
      <Terms xmlns="http://schemas.microsoft.com/office/infopath/2007/PartnerControls"/>
    </lcf76f155ced4ddcb4097134ff3c332f>
    <TaxCatchAll xmlns="93d689bd-189b-4416-91c4-03ee4008e28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837953-4E1C-4067-B107-FCCC0CEE52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7c3093-7b96-4c2f-83fc-7283257ff091"/>
    <ds:schemaRef ds:uri="93d689bd-189b-4416-91c4-03ee4008e2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9393F8-1374-40A0-89EA-6B496F8837CB}">
  <ds:schemaRefs>
    <ds:schemaRef ds:uri="http://schemas.microsoft.com/office/2006/metadata/properties"/>
    <ds:schemaRef ds:uri="http://schemas.microsoft.com/office/infopath/2007/PartnerControls"/>
    <ds:schemaRef ds:uri="dd7c3093-7b96-4c2f-83fc-7283257ff091"/>
    <ds:schemaRef ds:uri="93d689bd-189b-4416-91c4-03ee4008e286"/>
  </ds:schemaRefs>
</ds:datastoreItem>
</file>

<file path=customXml/itemProps3.xml><?xml version="1.0" encoding="utf-8"?>
<ds:datastoreItem xmlns:ds="http://schemas.openxmlformats.org/officeDocument/2006/customXml" ds:itemID="{55AD6AE8-6E40-4248-B1EB-9DEB659A0E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86</vt:i4>
      </vt:variant>
    </vt:vector>
  </HeadingPairs>
  <TitlesOfParts>
    <vt:vector size="88" baseType="lpstr">
      <vt:lpstr>Berechnung</vt:lpstr>
      <vt:lpstr>Beiträge</vt:lpstr>
      <vt:lpstr>BMG_25600</vt:lpstr>
      <vt:lpstr>BMG_38400</vt:lpstr>
      <vt:lpstr>BMG_FB</vt:lpstr>
      <vt:lpstr>BMG_gr38400</vt:lpstr>
      <vt:lpstr>GB2016_0</vt:lpstr>
      <vt:lpstr>GB2016_100</vt:lpstr>
      <vt:lpstr>GB2016_40</vt:lpstr>
      <vt:lpstr>GB2016_75</vt:lpstr>
      <vt:lpstr>GB2016A_180</vt:lpstr>
      <vt:lpstr>GB2016A_300</vt:lpstr>
      <vt:lpstr>GB2016B_180</vt:lpstr>
      <vt:lpstr>GB2016B_300</vt:lpstr>
      <vt:lpstr>GB2017_0</vt:lpstr>
      <vt:lpstr>GB2017_100</vt:lpstr>
      <vt:lpstr>GB2017_40</vt:lpstr>
      <vt:lpstr>GB2017_75</vt:lpstr>
      <vt:lpstr>GB2017A_180</vt:lpstr>
      <vt:lpstr>GB2017A_300</vt:lpstr>
      <vt:lpstr>GB2017B_180</vt:lpstr>
      <vt:lpstr>GB2017B_300</vt:lpstr>
      <vt:lpstr>GB2018_0</vt:lpstr>
      <vt:lpstr>GB2018_30</vt:lpstr>
      <vt:lpstr>GB2018_56</vt:lpstr>
      <vt:lpstr>GB2018_75</vt:lpstr>
      <vt:lpstr>GB2018A_135</vt:lpstr>
      <vt:lpstr>GB2018A_225</vt:lpstr>
      <vt:lpstr>GB2018B_135</vt:lpstr>
      <vt:lpstr>GB2018B_225</vt:lpstr>
      <vt:lpstr>GB2019_0</vt:lpstr>
      <vt:lpstr>GB2019_100</vt:lpstr>
      <vt:lpstr>GB2019_40</vt:lpstr>
      <vt:lpstr>GB2019_75</vt:lpstr>
      <vt:lpstr>GB2019A_180</vt:lpstr>
      <vt:lpstr>GB2019A_300</vt:lpstr>
      <vt:lpstr>GB2019B_180</vt:lpstr>
      <vt:lpstr>GB2019B_300</vt:lpstr>
      <vt:lpstr>GB202_0</vt:lpstr>
      <vt:lpstr>GB2020_0</vt:lpstr>
      <vt:lpstr>GB2020_100</vt:lpstr>
      <vt:lpstr>GB2020_40</vt:lpstr>
      <vt:lpstr>GB2020_75</vt:lpstr>
      <vt:lpstr>GB2020A_180</vt:lpstr>
      <vt:lpstr>GB2020A_300</vt:lpstr>
      <vt:lpstr>GB2020B_180</vt:lpstr>
      <vt:lpstr>GB2020B_300</vt:lpstr>
      <vt:lpstr>GB2021_0</vt:lpstr>
      <vt:lpstr>GB2021_100</vt:lpstr>
      <vt:lpstr>GB2021_40</vt:lpstr>
      <vt:lpstr>GB2021_75</vt:lpstr>
      <vt:lpstr>GB2021A_180</vt:lpstr>
      <vt:lpstr>GB2021A_300</vt:lpstr>
      <vt:lpstr>GB2021B_180</vt:lpstr>
      <vt:lpstr>GB2021B_300</vt:lpstr>
      <vt:lpstr>GB2022_0</vt:lpstr>
      <vt:lpstr>GB2022_100</vt:lpstr>
      <vt:lpstr>GB2022_40</vt:lpstr>
      <vt:lpstr>GB2022_75</vt:lpstr>
      <vt:lpstr>GB2022A_180</vt:lpstr>
      <vt:lpstr>GB2022A_300</vt:lpstr>
      <vt:lpstr>GB2022B_180</vt:lpstr>
      <vt:lpstr>GB2022B_300</vt:lpstr>
      <vt:lpstr>GB2023_0</vt:lpstr>
      <vt:lpstr>GB2023_100</vt:lpstr>
      <vt:lpstr>GB2023_40</vt:lpstr>
      <vt:lpstr>GB2023_75</vt:lpstr>
      <vt:lpstr>GB2023A_180</vt:lpstr>
      <vt:lpstr>GB2023A_300</vt:lpstr>
      <vt:lpstr>GB2023B_180</vt:lpstr>
      <vt:lpstr>GB2023B_300</vt:lpstr>
      <vt:lpstr>GB2024_0</vt:lpstr>
      <vt:lpstr>GB2024_100</vt:lpstr>
      <vt:lpstr>GB2024_40</vt:lpstr>
      <vt:lpstr>GB2024_75</vt:lpstr>
      <vt:lpstr>GB2024A_180</vt:lpstr>
      <vt:lpstr>GB2024A_300</vt:lpstr>
      <vt:lpstr>GB2024B_180</vt:lpstr>
      <vt:lpstr>GB2024B_300</vt:lpstr>
      <vt:lpstr>GB2025_0</vt:lpstr>
      <vt:lpstr>GB2025_100</vt:lpstr>
      <vt:lpstr>GB2025_40</vt:lpstr>
      <vt:lpstr>GB2025_75</vt:lpstr>
      <vt:lpstr>GB2025A_180</vt:lpstr>
      <vt:lpstr>GB2025A_300</vt:lpstr>
      <vt:lpstr>GB2025B_180</vt:lpstr>
      <vt:lpstr>GB2025B_300</vt:lpstr>
      <vt:lpstr>Berechnung!Kontrollkästchen1</vt:lpstr>
    </vt:vector>
  </TitlesOfParts>
  <Manager/>
  <Company>IHK Berlin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s.borkovic@wiesbaden.ihk.de</dc:creator>
  <cp:keywords/>
  <dc:description/>
  <cp:lastModifiedBy>Sascha Borkovic</cp:lastModifiedBy>
  <cp:revision/>
  <dcterms:created xsi:type="dcterms:W3CDTF">2001-08-06T07:15:43Z</dcterms:created>
  <dcterms:modified xsi:type="dcterms:W3CDTF">2025-02-18T12:12:04Z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0x010100DD3D327F084D0845895F42E8A0EB72D4</vt:lpwstr>
  </property>
</Properties>
</file>