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codeName="{4D1C537B-E38A-612A-F078-A93A15B4B7F4}"/>
  <workbookPr codeName="DieseArbeitsmappe"/>
  <mc:AlternateContent xmlns:mc="http://schemas.openxmlformats.org/markup-compatibility/2006">
    <mc:Choice Requires="x15">
      <x15ac:absPath xmlns:x15ac="http://schemas.microsoft.com/office/spreadsheetml/2010/11/ac" url="G:\zz Abt_Unternehmensservice_Mitarbeiter\Meinke - Mei\Projekte\2021\Krisenberatung\Excel-Tools und Checklisten für den Upload\"/>
    </mc:Choice>
  </mc:AlternateContent>
  <xr:revisionPtr revIDLastSave="0" documentId="13_ncr:1_{C187C9D9-F380-46CF-8F29-C18F7CB3D884}" xr6:coauthVersionLast="46" xr6:coauthVersionMax="46" xr10:uidLastSave="{00000000-0000-0000-0000-000000000000}"/>
  <bookViews>
    <workbookView xWindow="-120" yWindow="-120" windowWidth="29040" windowHeight="15840" tabRatio="904" activeTab="2" xr2:uid="{00000000-000D-0000-FFFF-FFFF00000000}"/>
  </bookViews>
  <sheets>
    <sheet name="Übersicht - Erklärung" sheetId="22" r:id="rId1"/>
    <sheet name="-" sheetId="23" r:id="rId2"/>
    <sheet name="Liquiditätsplan" sheetId="19" r:id="rId3"/>
    <sheet name="Prämissen" sheetId="21" r:id="rId4"/>
    <sheet name="----" sheetId="18" r:id="rId5"/>
    <sheet name="GuV Soll-Ist Vergleich (monatl)" sheetId="17" r:id="rId6"/>
    <sheet name="Prämissen_Definition GuV Posten" sheetId="24" r:id="rId7"/>
    <sheet name="-----" sheetId="20" r:id="rId8"/>
    <sheet name="GuV Dateneingabe" sheetId="1" r:id="rId9"/>
    <sheet name="Bilanz Dateneingabe" sheetId="2" r:id="rId10"/>
    <sheet name="--&gt; " sheetId="13" r:id="rId11"/>
    <sheet name="GuV Monitor" sheetId="6" r:id="rId12"/>
    <sheet name="Bilanz Monitor" sheetId="7" r:id="rId13"/>
    <sheet name="--&gt;" sheetId="14" r:id="rId14"/>
    <sheet name="Erläuterung Kennzahlen" sheetId="15" r:id="rId15"/>
  </sheets>
  <externalReferences>
    <externalReference r:id="rId16"/>
  </externalReferences>
  <definedNames>
    <definedName name="_xlnm._FilterDatabase" localSheetId="8" hidden="1">'GuV Dateneingabe'!$C$15:$F$18</definedName>
    <definedName name="_xlnm._FilterDatabase" localSheetId="5" hidden="1">'GuV Soll-Ist Vergleich (monatl)'!$C$15:$N$18</definedName>
    <definedName name="_xlnm._FilterDatabase" localSheetId="6" hidden="1">'Prämissen_Definition GuV Posten'!#REF!</definedName>
    <definedName name="_xlnm._FilterDatabase" localSheetId="0" hidden="1">'Übersicht - Erklärung'!#REF!</definedName>
    <definedName name="argKundenNr">'[1]Persönliche Daten'!$B$53</definedName>
    <definedName name="argOrgZeichen">'[1]Persönliche Daten'!$B$54</definedName>
    <definedName name="argSachAnrede">'[1]Persönliche Daten'!$B$49</definedName>
    <definedName name="argSachName">'[1]Persönliche Daten'!$B$51</definedName>
    <definedName name="argSachVorname">'[1]Persönliche Daten'!$B$50</definedName>
    <definedName name="DATUM">'[1]Persönliche Daten'!$B$3</definedName>
    <definedName name="_xlnm.Print_Area" localSheetId="9">'Bilanz Dateneingabe'!$C$4:$F$102</definedName>
    <definedName name="_xlnm.Print_Area" localSheetId="8">'GuV Dateneingabe'!$C$5:$F$87</definedName>
    <definedName name="_xlnm.Print_Area" localSheetId="11">'GuV Monitor'!$C$2:$L$31</definedName>
    <definedName name="_xlnm.Print_Area" localSheetId="5">'GuV Soll-Ist Vergleich (monatl)'!$C$5:$N$87</definedName>
    <definedName name="_xlnm.Print_Area" localSheetId="2">Liquiditätsplan!$A$1:$M$72</definedName>
    <definedName name="_xlnm.Print_Area" localSheetId="6">'Prämissen_Definition GuV Posten'!#REF!</definedName>
    <definedName name="_xlnm.Print_Area" localSheetId="0">'Übersicht - Erklärung'!#REF!</definedName>
    <definedName name="gewBeginn">'[1]Persönliche Daten'!$B$24</definedName>
    <definedName name="gewVorhaben">'[1]Persönliche Daten'!$B$26</definedName>
    <definedName name="persAnrede">'[1]Persönliche Daten'!$B$5</definedName>
    <definedName name="persHausNr">'[1]Persönliche Daten'!$D$13</definedName>
    <definedName name="persName">'[1]Persönliche Daten'!$B$7</definedName>
    <definedName name="persOrt">'[1]Persönliche Daten'!$D$14</definedName>
    <definedName name="persPLZ">'[1]Persönliche Daten'!$B$14</definedName>
    <definedName name="persStr">'[1]Persönliche Daten'!$B$13</definedName>
    <definedName name="persVorname">'[1]Persönliche Daten'!$B$6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3" i="7" l="1"/>
  <c r="D46" i="17"/>
  <c r="M60" i="19" l="1"/>
  <c r="L60" i="19"/>
  <c r="K60" i="19"/>
  <c r="J60" i="19"/>
  <c r="I60" i="19"/>
  <c r="H60" i="19"/>
  <c r="G60" i="19"/>
  <c r="F60" i="19"/>
  <c r="E60" i="19"/>
  <c r="D60" i="19"/>
  <c r="C60" i="19"/>
  <c r="B60" i="19"/>
  <c r="B81" i="19" l="1"/>
  <c r="N71" i="19"/>
  <c r="N70" i="19"/>
  <c r="N68" i="19"/>
  <c r="N67" i="19"/>
  <c r="M66" i="19"/>
  <c r="L66" i="19"/>
  <c r="K66" i="19"/>
  <c r="J66" i="19"/>
  <c r="I66" i="19"/>
  <c r="H66" i="19"/>
  <c r="G66" i="19"/>
  <c r="F66" i="19"/>
  <c r="E66" i="19"/>
  <c r="D66" i="19"/>
  <c r="C66" i="19"/>
  <c r="N65" i="19"/>
  <c r="N64" i="19"/>
  <c r="N63" i="19"/>
  <c r="N62" i="19"/>
  <c r="N59" i="19"/>
  <c r="N58" i="19"/>
  <c r="N57" i="19"/>
  <c r="N56" i="19"/>
  <c r="N55" i="19"/>
  <c r="N54" i="19"/>
  <c r="N53" i="19"/>
  <c r="N52" i="19"/>
  <c r="N51" i="19"/>
  <c r="N50" i="19"/>
  <c r="N49" i="19"/>
  <c r="N48" i="19"/>
  <c r="N47" i="19"/>
  <c r="N46" i="19"/>
  <c r="N45" i="19"/>
  <c r="N44" i="19"/>
  <c r="N43" i="19"/>
  <c r="M41" i="19"/>
  <c r="M69" i="19" s="1"/>
  <c r="L41" i="19"/>
  <c r="K41" i="19"/>
  <c r="J41" i="19"/>
  <c r="I41" i="19"/>
  <c r="I69" i="19" s="1"/>
  <c r="H41" i="19"/>
  <c r="G41" i="19"/>
  <c r="F41" i="19"/>
  <c r="E41" i="19"/>
  <c r="D41" i="19"/>
  <c r="C41" i="19"/>
  <c r="B41" i="19"/>
  <c r="N40" i="19"/>
  <c r="N39" i="19"/>
  <c r="N38" i="19"/>
  <c r="N37" i="19"/>
  <c r="N35" i="19"/>
  <c r="M33" i="19"/>
  <c r="L33" i="19"/>
  <c r="K33" i="19"/>
  <c r="J33" i="19"/>
  <c r="I33" i="19"/>
  <c r="H33" i="19"/>
  <c r="G33" i="19"/>
  <c r="F33" i="19"/>
  <c r="E33" i="19"/>
  <c r="D33" i="19"/>
  <c r="C33" i="19"/>
  <c r="B33" i="19"/>
  <c r="N32" i="19"/>
  <c r="N31" i="19"/>
  <c r="N30" i="19"/>
  <c r="N29" i="19"/>
  <c r="N28" i="19"/>
  <c r="N27" i="19"/>
  <c r="N26" i="19"/>
  <c r="N66" i="19" l="1"/>
  <c r="B85" i="19"/>
  <c r="E69" i="19"/>
  <c r="N60" i="19"/>
  <c r="G69" i="19"/>
  <c r="K69" i="19"/>
  <c r="N33" i="19"/>
  <c r="J69" i="19"/>
  <c r="C69" i="19"/>
  <c r="D69" i="19"/>
  <c r="H69" i="19"/>
  <c r="L69" i="19"/>
  <c r="N41" i="19"/>
  <c r="F69" i="19"/>
  <c r="N69" i="19" l="1"/>
  <c r="B69" i="19"/>
  <c r="B72" i="19" s="1"/>
  <c r="C23" i="19" s="1"/>
  <c r="C72" i="19" l="1"/>
  <c r="C81" i="19" s="1"/>
  <c r="D23" i="19" l="1"/>
  <c r="D72" i="19" s="1"/>
  <c r="D81" i="19" s="1"/>
  <c r="C85" i="19" l="1"/>
  <c r="E23" i="19"/>
  <c r="E72" i="19" s="1"/>
  <c r="E81" i="19" s="1"/>
  <c r="F23" i="19" l="1"/>
  <c r="F72" i="19" s="1"/>
  <c r="F81" i="19" s="1"/>
  <c r="D85" i="19" l="1"/>
  <c r="G23" i="19"/>
  <c r="G72" i="19" s="1"/>
  <c r="G81" i="19" s="1"/>
  <c r="H23" i="19" l="1"/>
  <c r="H72" i="19" s="1"/>
  <c r="H81" i="19" s="1"/>
  <c r="E85" i="19"/>
  <c r="F85" i="19" l="1"/>
  <c r="I23" i="19"/>
  <c r="I72" i="19" s="1"/>
  <c r="I81" i="19" s="1"/>
  <c r="G85" i="19" l="1"/>
  <c r="J23" i="19"/>
  <c r="J72" i="19" s="1"/>
  <c r="J81" i="19" s="1"/>
  <c r="K23" i="19" l="1"/>
  <c r="K72" i="19" s="1"/>
  <c r="K81" i="19" s="1"/>
  <c r="H85" i="19"/>
  <c r="I85" i="19" l="1"/>
  <c r="L23" i="19"/>
  <c r="L72" i="19" s="1"/>
  <c r="L81" i="19" s="1"/>
  <c r="M23" i="19" l="1"/>
  <c r="M72" i="19" s="1"/>
  <c r="M81" i="19" s="1"/>
  <c r="J85" i="19"/>
  <c r="K85" i="19" l="1"/>
  <c r="N23" i="19"/>
  <c r="N72" i="19"/>
  <c r="M85" i="19" l="1"/>
  <c r="L85" i="19"/>
  <c r="AN86" i="17" l="1"/>
  <c r="AM86" i="17"/>
  <c r="AL86" i="17"/>
  <c r="AI86" i="17"/>
  <c r="AF86" i="17"/>
  <c r="AC86" i="17"/>
  <c r="Z86" i="17"/>
  <c r="W86" i="17"/>
  <c r="T86" i="17"/>
  <c r="Q86" i="17"/>
  <c r="N86" i="17"/>
  <c r="K86" i="17"/>
  <c r="H86" i="17"/>
  <c r="E86" i="17"/>
  <c r="AN85" i="17"/>
  <c r="AM85" i="17"/>
  <c r="AL85" i="17"/>
  <c r="AI85" i="17"/>
  <c r="AF85" i="17"/>
  <c r="AC85" i="17"/>
  <c r="Z85" i="17"/>
  <c r="W85" i="17"/>
  <c r="T85" i="17"/>
  <c r="Q85" i="17"/>
  <c r="N85" i="17"/>
  <c r="K85" i="17"/>
  <c r="H85" i="17"/>
  <c r="E85" i="17"/>
  <c r="AN84" i="17"/>
  <c r="AM84" i="17"/>
  <c r="AL84" i="17"/>
  <c r="AI84" i="17"/>
  <c r="AF84" i="17"/>
  <c r="AC84" i="17"/>
  <c r="Z84" i="17"/>
  <c r="W84" i="17"/>
  <c r="T84" i="17"/>
  <c r="Q84" i="17"/>
  <c r="N84" i="17"/>
  <c r="K84" i="17"/>
  <c r="H84" i="17"/>
  <c r="E84" i="17"/>
  <c r="AN83" i="17"/>
  <c r="AM83" i="17"/>
  <c r="AL83" i="17"/>
  <c r="AI83" i="17"/>
  <c r="AF83" i="17"/>
  <c r="AC83" i="17"/>
  <c r="Z83" i="17"/>
  <c r="W83" i="17"/>
  <c r="T83" i="17"/>
  <c r="Q83" i="17"/>
  <c r="N83" i="17"/>
  <c r="K83" i="17"/>
  <c r="H83" i="17"/>
  <c r="E83" i="17"/>
  <c r="AN81" i="17"/>
  <c r="AM81" i="17"/>
  <c r="AL81" i="17"/>
  <c r="AI81" i="17"/>
  <c r="AF81" i="17"/>
  <c r="AC81" i="17"/>
  <c r="Z81" i="17"/>
  <c r="W81" i="17"/>
  <c r="T81" i="17"/>
  <c r="Q81" i="17"/>
  <c r="N81" i="17"/>
  <c r="K81" i="17"/>
  <c r="H81" i="17"/>
  <c r="E81" i="17"/>
  <c r="AN80" i="17"/>
  <c r="AM80" i="17"/>
  <c r="AL80" i="17"/>
  <c r="AI80" i="17"/>
  <c r="AF80" i="17"/>
  <c r="AC80" i="17"/>
  <c r="Z80" i="17"/>
  <c r="W80" i="17"/>
  <c r="T80" i="17"/>
  <c r="Q80" i="17"/>
  <c r="N80" i="17"/>
  <c r="K80" i="17"/>
  <c r="H80" i="17"/>
  <c r="E80" i="17"/>
  <c r="AN79" i="17"/>
  <c r="AM79" i="17"/>
  <c r="AL79" i="17"/>
  <c r="AI79" i="17"/>
  <c r="AF79" i="17"/>
  <c r="AC79" i="17"/>
  <c r="Z79" i="17"/>
  <c r="W79" i="17"/>
  <c r="T79" i="17"/>
  <c r="Q79" i="17"/>
  <c r="N79" i="17"/>
  <c r="K79" i="17"/>
  <c r="H79" i="17"/>
  <c r="E79" i="17"/>
  <c r="AK78" i="17"/>
  <c r="AJ78" i="17"/>
  <c r="AH78" i="17"/>
  <c r="AG78" i="17"/>
  <c r="AD78" i="17"/>
  <c r="AF78" i="17" s="1"/>
  <c r="AB78" i="17"/>
  <c r="AA78" i="17"/>
  <c r="Y78" i="17"/>
  <c r="X78" i="17"/>
  <c r="V78" i="17"/>
  <c r="U78" i="17"/>
  <c r="S78" i="17"/>
  <c r="R78" i="17"/>
  <c r="O78" i="17"/>
  <c r="Q78" i="17" s="1"/>
  <c r="M78" i="17"/>
  <c r="L78" i="17"/>
  <c r="J78" i="17"/>
  <c r="I78" i="17"/>
  <c r="G78" i="17"/>
  <c r="F78" i="17"/>
  <c r="C78" i="17"/>
  <c r="E78" i="17" s="1"/>
  <c r="AN76" i="17"/>
  <c r="AM76" i="17"/>
  <c r="AL76" i="17"/>
  <c r="AI76" i="17"/>
  <c r="AF76" i="17"/>
  <c r="AC76" i="17"/>
  <c r="Z76" i="17"/>
  <c r="W76" i="17"/>
  <c r="T76" i="17"/>
  <c r="Q76" i="17"/>
  <c r="N76" i="17"/>
  <c r="K76" i="17"/>
  <c r="H76" i="17"/>
  <c r="E76" i="17"/>
  <c r="AN75" i="17"/>
  <c r="AM75" i="17"/>
  <c r="AL75" i="17"/>
  <c r="AI75" i="17"/>
  <c r="AF75" i="17"/>
  <c r="AC75" i="17"/>
  <c r="Z75" i="17"/>
  <c r="W75" i="17"/>
  <c r="T75" i="17"/>
  <c r="Q75" i="17"/>
  <c r="N75" i="17"/>
  <c r="K75" i="17"/>
  <c r="H75" i="17"/>
  <c r="E75" i="17"/>
  <c r="AN74" i="17"/>
  <c r="AM74" i="17"/>
  <c r="AL74" i="17"/>
  <c r="AI74" i="17"/>
  <c r="AF74" i="17"/>
  <c r="AC74" i="17"/>
  <c r="Z74" i="17"/>
  <c r="W74" i="17"/>
  <c r="T74" i="17"/>
  <c r="Q74" i="17"/>
  <c r="N74" i="17"/>
  <c r="K74" i="17"/>
  <c r="H74" i="17"/>
  <c r="E74" i="17"/>
  <c r="AN73" i="17"/>
  <c r="AM73" i="17"/>
  <c r="AL73" i="17"/>
  <c r="AI73" i="17"/>
  <c r="AF73" i="17"/>
  <c r="AC73" i="17"/>
  <c r="Z73" i="17"/>
  <c r="W73" i="17"/>
  <c r="T73" i="17"/>
  <c r="Q73" i="17"/>
  <c r="N73" i="17"/>
  <c r="K73" i="17"/>
  <c r="H73" i="17"/>
  <c r="E73" i="17"/>
  <c r="AN72" i="17"/>
  <c r="AM72" i="17"/>
  <c r="AL72" i="17"/>
  <c r="AI72" i="17"/>
  <c r="AF72" i="17"/>
  <c r="AC72" i="17"/>
  <c r="Z72" i="17"/>
  <c r="W72" i="17"/>
  <c r="T72" i="17"/>
  <c r="Q72" i="17"/>
  <c r="N72" i="17"/>
  <c r="K72" i="17"/>
  <c r="H72" i="17"/>
  <c r="E72" i="17"/>
  <c r="AN71" i="17"/>
  <c r="AM71" i="17"/>
  <c r="AL71" i="17"/>
  <c r="AI71" i="17"/>
  <c r="AF71" i="17"/>
  <c r="AC71" i="17"/>
  <c r="Z71" i="17"/>
  <c r="W71" i="17"/>
  <c r="T71" i="17"/>
  <c r="Q71" i="17"/>
  <c r="N71" i="17"/>
  <c r="K71" i="17"/>
  <c r="H71" i="17"/>
  <c r="E71" i="17"/>
  <c r="AN70" i="17"/>
  <c r="AM70" i="17"/>
  <c r="AL70" i="17"/>
  <c r="AI70" i="17"/>
  <c r="AF70" i="17"/>
  <c r="AC70" i="17"/>
  <c r="Z70" i="17"/>
  <c r="W70" i="17"/>
  <c r="T70" i="17"/>
  <c r="Q70" i="17"/>
  <c r="N70" i="17"/>
  <c r="K70" i="17"/>
  <c r="H70" i="17"/>
  <c r="E70" i="17"/>
  <c r="AN69" i="17"/>
  <c r="AM69" i="17"/>
  <c r="AL69" i="17"/>
  <c r="AI69" i="17"/>
  <c r="AF69" i="17"/>
  <c r="AC69" i="17"/>
  <c r="Z69" i="17"/>
  <c r="W69" i="17"/>
  <c r="T69" i="17"/>
  <c r="Q69" i="17"/>
  <c r="N69" i="17"/>
  <c r="K69" i="17"/>
  <c r="H69" i="17"/>
  <c r="E69" i="17"/>
  <c r="AN68" i="17"/>
  <c r="AM68" i="17"/>
  <c r="AL68" i="17"/>
  <c r="AI68" i="17"/>
  <c r="AF68" i="17"/>
  <c r="AC68" i="17"/>
  <c r="Z68" i="17"/>
  <c r="W68" i="17"/>
  <c r="T68" i="17"/>
  <c r="Q68" i="17"/>
  <c r="N68" i="17"/>
  <c r="K68" i="17"/>
  <c r="H68" i="17"/>
  <c r="E68" i="17"/>
  <c r="AN67" i="17"/>
  <c r="AM67" i="17"/>
  <c r="AL67" i="17"/>
  <c r="AI67" i="17"/>
  <c r="AF67" i="17"/>
  <c r="AC67" i="17"/>
  <c r="Z67" i="17"/>
  <c r="W67" i="17"/>
  <c r="T67" i="17"/>
  <c r="Q67" i="17"/>
  <c r="N67" i="17"/>
  <c r="K67" i="17"/>
  <c r="H67" i="17"/>
  <c r="E67" i="17"/>
  <c r="AN66" i="17"/>
  <c r="AM66" i="17"/>
  <c r="AL66" i="17"/>
  <c r="AI66" i="17"/>
  <c r="AF66" i="17"/>
  <c r="AC66" i="17"/>
  <c r="Z66" i="17"/>
  <c r="W66" i="17"/>
  <c r="T66" i="17"/>
  <c r="Q66" i="17"/>
  <c r="N66" i="17"/>
  <c r="K66" i="17"/>
  <c r="H66" i="17"/>
  <c r="E66" i="17"/>
  <c r="AN65" i="17"/>
  <c r="AM65" i="17"/>
  <c r="AL65" i="17"/>
  <c r="AI65" i="17"/>
  <c r="AF65" i="17"/>
  <c r="AC65" i="17"/>
  <c r="Z65" i="17"/>
  <c r="W65" i="17"/>
  <c r="T65" i="17"/>
  <c r="Q65" i="17"/>
  <c r="N65" i="17"/>
  <c r="K65" i="17"/>
  <c r="H65" i="17"/>
  <c r="E65" i="17"/>
  <c r="AN64" i="17"/>
  <c r="AM64" i="17"/>
  <c r="AL64" i="17"/>
  <c r="AI64" i="17"/>
  <c r="AF64" i="17"/>
  <c r="AC64" i="17"/>
  <c r="Z64" i="17"/>
  <c r="W64" i="17"/>
  <c r="T64" i="17"/>
  <c r="Q64" i="17"/>
  <c r="N64" i="17"/>
  <c r="K64" i="17"/>
  <c r="H64" i="17"/>
  <c r="E64" i="17"/>
  <c r="AN63" i="17"/>
  <c r="AM63" i="17"/>
  <c r="AL63" i="17"/>
  <c r="AI63" i="17"/>
  <c r="AF63" i="17"/>
  <c r="AC63" i="17"/>
  <c r="Z63" i="17"/>
  <c r="W63" i="17"/>
  <c r="T63" i="17"/>
  <c r="Q63" i="17"/>
  <c r="N63" i="17"/>
  <c r="K63" i="17"/>
  <c r="H63" i="17"/>
  <c r="E63" i="17"/>
  <c r="AK62" i="17"/>
  <c r="AJ62" i="17"/>
  <c r="AH62" i="17"/>
  <c r="AG62" i="17"/>
  <c r="AE62" i="17"/>
  <c r="AD62" i="17"/>
  <c r="AB62" i="17"/>
  <c r="AA62" i="17"/>
  <c r="Y62" i="17"/>
  <c r="X62" i="17"/>
  <c r="V62" i="17"/>
  <c r="U62" i="17"/>
  <c r="S62" i="17"/>
  <c r="R62" i="17"/>
  <c r="P62" i="17"/>
  <c r="O62" i="17"/>
  <c r="M62" i="17"/>
  <c r="L62" i="17"/>
  <c r="J62" i="17"/>
  <c r="I62" i="17"/>
  <c r="G62" i="17"/>
  <c r="F62" i="17"/>
  <c r="D62" i="17"/>
  <c r="C62" i="17"/>
  <c r="AN60" i="17"/>
  <c r="AM60" i="17"/>
  <c r="AL60" i="17"/>
  <c r="AI60" i="17"/>
  <c r="AF60" i="17"/>
  <c r="AC60" i="17"/>
  <c r="Z60" i="17"/>
  <c r="W60" i="17"/>
  <c r="T60" i="17"/>
  <c r="Q60" i="17"/>
  <c r="N60" i="17"/>
  <c r="K60" i="17"/>
  <c r="H60" i="17"/>
  <c r="E60" i="17"/>
  <c r="AN59" i="17"/>
  <c r="AM59" i="17"/>
  <c r="AL59" i="17"/>
  <c r="AI59" i="17"/>
  <c r="AF59" i="17"/>
  <c r="AC59" i="17"/>
  <c r="Z59" i="17"/>
  <c r="W59" i="17"/>
  <c r="T59" i="17"/>
  <c r="Q59" i="17"/>
  <c r="N59" i="17"/>
  <c r="K59" i="17"/>
  <c r="H59" i="17"/>
  <c r="E59" i="17"/>
  <c r="AN58" i="17"/>
  <c r="AM58" i="17"/>
  <c r="AL58" i="17"/>
  <c r="AI58" i="17"/>
  <c r="AF58" i="17"/>
  <c r="AC58" i="17"/>
  <c r="Z58" i="17"/>
  <c r="W58" i="17"/>
  <c r="T58" i="17"/>
  <c r="Q58" i="17"/>
  <c r="N58" i="17"/>
  <c r="K58" i="17"/>
  <c r="H58" i="17"/>
  <c r="E58" i="17"/>
  <c r="AN57" i="17"/>
  <c r="AM57" i="17"/>
  <c r="AL57" i="17"/>
  <c r="AI57" i="17"/>
  <c r="AF57" i="17"/>
  <c r="AC57" i="17"/>
  <c r="Z57" i="17"/>
  <c r="W57" i="17"/>
  <c r="T57" i="17"/>
  <c r="Q57" i="17"/>
  <c r="N57" i="17"/>
  <c r="K57" i="17"/>
  <c r="H57" i="17"/>
  <c r="E57" i="17"/>
  <c r="AK56" i="17"/>
  <c r="AJ56" i="17"/>
  <c r="AH56" i="17"/>
  <c r="AG56" i="17"/>
  <c r="AE56" i="17"/>
  <c r="AD56" i="17"/>
  <c r="AB56" i="17"/>
  <c r="AA56" i="17"/>
  <c r="Y56" i="17"/>
  <c r="X56" i="17"/>
  <c r="V56" i="17"/>
  <c r="U56" i="17"/>
  <c r="S56" i="17"/>
  <c r="R56" i="17"/>
  <c r="P56" i="17"/>
  <c r="O56" i="17"/>
  <c r="M56" i="17"/>
  <c r="L56" i="17"/>
  <c r="J56" i="17"/>
  <c r="I56" i="17"/>
  <c r="G56" i="17"/>
  <c r="H56" i="17" s="1"/>
  <c r="F56" i="17"/>
  <c r="D56" i="17"/>
  <c r="C56" i="17"/>
  <c r="AN54" i="17"/>
  <c r="AM54" i="17"/>
  <c r="AL54" i="17"/>
  <c r="AI54" i="17"/>
  <c r="AF54" i="17"/>
  <c r="AC54" i="17"/>
  <c r="Z54" i="17"/>
  <c r="W54" i="17"/>
  <c r="T54" i="17"/>
  <c r="Q54" i="17"/>
  <c r="N54" i="17"/>
  <c r="K54" i="17"/>
  <c r="H54" i="17"/>
  <c r="E54" i="17"/>
  <c r="AN53" i="17"/>
  <c r="AM53" i="17"/>
  <c r="AL53" i="17"/>
  <c r="AI53" i="17"/>
  <c r="AF53" i="17"/>
  <c r="AC53" i="17"/>
  <c r="Z53" i="17"/>
  <c r="W53" i="17"/>
  <c r="T53" i="17"/>
  <c r="Q53" i="17"/>
  <c r="N53" i="17"/>
  <c r="K53" i="17"/>
  <c r="H53" i="17"/>
  <c r="E53" i="17"/>
  <c r="AN52" i="17"/>
  <c r="AM52" i="17"/>
  <c r="AL52" i="17"/>
  <c r="AI52" i="17"/>
  <c r="AF52" i="17"/>
  <c r="AC52" i="17"/>
  <c r="Z52" i="17"/>
  <c r="W52" i="17"/>
  <c r="T52" i="17"/>
  <c r="Q52" i="17"/>
  <c r="N52" i="17"/>
  <c r="K52" i="17"/>
  <c r="H52" i="17"/>
  <c r="E52" i="17"/>
  <c r="AN51" i="17"/>
  <c r="AM51" i="17"/>
  <c r="AL51" i="17"/>
  <c r="AI51" i="17"/>
  <c r="AF51" i="17"/>
  <c r="AC51" i="17"/>
  <c r="Z51" i="17"/>
  <c r="W51" i="17"/>
  <c r="T51" i="17"/>
  <c r="Q51" i="17"/>
  <c r="N51" i="17"/>
  <c r="K51" i="17"/>
  <c r="H51" i="17"/>
  <c r="E51" i="17"/>
  <c r="AN50" i="17"/>
  <c r="AM50" i="17"/>
  <c r="AL50" i="17"/>
  <c r="AI50" i="17"/>
  <c r="AF50" i="17"/>
  <c r="AC50" i="17"/>
  <c r="Z50" i="17"/>
  <c r="W50" i="17"/>
  <c r="T50" i="17"/>
  <c r="Q50" i="17"/>
  <c r="N50" i="17"/>
  <c r="K50" i="17"/>
  <c r="H50" i="17"/>
  <c r="E50" i="17"/>
  <c r="AN49" i="17"/>
  <c r="AM49" i="17"/>
  <c r="AL49" i="17"/>
  <c r="AI49" i="17"/>
  <c r="AF49" i="17"/>
  <c r="AC49" i="17"/>
  <c r="Z49" i="17"/>
  <c r="W49" i="17"/>
  <c r="T49" i="17"/>
  <c r="Q49" i="17"/>
  <c r="N49" i="17"/>
  <c r="K49" i="17"/>
  <c r="H49" i="17"/>
  <c r="E49" i="17"/>
  <c r="AN48" i="17"/>
  <c r="AM48" i="17"/>
  <c r="AL48" i="17"/>
  <c r="AI48" i="17"/>
  <c r="AF48" i="17"/>
  <c r="AC48" i="17"/>
  <c r="Z48" i="17"/>
  <c r="W48" i="17"/>
  <c r="T48" i="17"/>
  <c r="Q48" i="17"/>
  <c r="N48" i="17"/>
  <c r="K48" i="17"/>
  <c r="H48" i="17"/>
  <c r="E48" i="17"/>
  <c r="AN47" i="17"/>
  <c r="AM47" i="17"/>
  <c r="AL47" i="17"/>
  <c r="AI47" i="17"/>
  <c r="AF47" i="17"/>
  <c r="AC47" i="17"/>
  <c r="Z47" i="17"/>
  <c r="W47" i="17"/>
  <c r="T47" i="17"/>
  <c r="Q47" i="17"/>
  <c r="N47" i="17"/>
  <c r="K47" i="17"/>
  <c r="H47" i="17"/>
  <c r="E47" i="17"/>
  <c r="AK46" i="17"/>
  <c r="AJ46" i="17"/>
  <c r="AH46" i="17"/>
  <c r="AG46" i="17"/>
  <c r="AE46" i="17"/>
  <c r="AD46" i="17"/>
  <c r="AB46" i="17"/>
  <c r="AA46" i="17"/>
  <c r="Y46" i="17"/>
  <c r="X46" i="17"/>
  <c r="V46" i="17"/>
  <c r="U46" i="17"/>
  <c r="S46" i="17"/>
  <c r="R46" i="17"/>
  <c r="P46" i="17"/>
  <c r="O46" i="17"/>
  <c r="M46" i="17"/>
  <c r="L46" i="17"/>
  <c r="J46" i="17"/>
  <c r="I46" i="17"/>
  <c r="G46" i="17"/>
  <c r="F46" i="17"/>
  <c r="C46" i="17"/>
  <c r="AN45" i="17"/>
  <c r="AM45" i="17"/>
  <c r="AL45" i="17"/>
  <c r="AI45" i="17"/>
  <c r="AF45" i="17"/>
  <c r="AC45" i="17"/>
  <c r="Z45" i="17"/>
  <c r="W45" i="17"/>
  <c r="T45" i="17"/>
  <c r="Q45" i="17"/>
  <c r="N45" i="17"/>
  <c r="K45" i="17"/>
  <c r="H45" i="17"/>
  <c r="E45" i="17"/>
  <c r="AN44" i="17"/>
  <c r="AM44" i="17"/>
  <c r="AL44" i="17"/>
  <c r="AI44" i="17"/>
  <c r="AF44" i="17"/>
  <c r="AC44" i="17"/>
  <c r="Z44" i="17"/>
  <c r="W44" i="17"/>
  <c r="T44" i="17"/>
  <c r="Q44" i="17"/>
  <c r="N44" i="17"/>
  <c r="K44" i="17"/>
  <c r="H44" i="17"/>
  <c r="E44" i="17"/>
  <c r="AN43" i="17"/>
  <c r="AM43" i="17"/>
  <c r="AL43" i="17"/>
  <c r="AI43" i="17"/>
  <c r="AF43" i="17"/>
  <c r="AC43" i="17"/>
  <c r="Z43" i="17"/>
  <c r="W43" i="17"/>
  <c r="T43" i="17"/>
  <c r="Q43" i="17"/>
  <c r="N43" i="17"/>
  <c r="K43" i="17"/>
  <c r="H43" i="17"/>
  <c r="E43" i="17"/>
  <c r="AN42" i="17"/>
  <c r="AM42" i="17"/>
  <c r="AL42" i="17"/>
  <c r="AI42" i="17"/>
  <c r="AF42" i="17"/>
  <c r="AC42" i="17"/>
  <c r="Z42" i="17"/>
  <c r="W42" i="17"/>
  <c r="T42" i="17"/>
  <c r="Q42" i="17"/>
  <c r="N42" i="17"/>
  <c r="K42" i="17"/>
  <c r="H42" i="17"/>
  <c r="E42" i="17"/>
  <c r="AN41" i="17"/>
  <c r="AM41" i="17"/>
  <c r="AL41" i="17"/>
  <c r="AI41" i="17"/>
  <c r="AF41" i="17"/>
  <c r="AC41" i="17"/>
  <c r="Z41" i="17"/>
  <c r="W41" i="17"/>
  <c r="T41" i="17"/>
  <c r="Q41" i="17"/>
  <c r="N41" i="17"/>
  <c r="K41" i="17"/>
  <c r="H41" i="17"/>
  <c r="E41" i="17"/>
  <c r="AN40" i="17"/>
  <c r="AM40" i="17"/>
  <c r="AL40" i="17"/>
  <c r="AI40" i="17"/>
  <c r="AF40" i="17"/>
  <c r="AC40" i="17"/>
  <c r="Z40" i="17"/>
  <c r="W40" i="17"/>
  <c r="T40" i="17"/>
  <c r="Q40" i="17"/>
  <c r="N40" i="17"/>
  <c r="K40" i="17"/>
  <c r="H40" i="17"/>
  <c r="E40" i="17"/>
  <c r="AN39" i="17"/>
  <c r="AM39" i="17"/>
  <c r="AL39" i="17"/>
  <c r="AI39" i="17"/>
  <c r="AF39" i="17"/>
  <c r="AC39" i="17"/>
  <c r="Z39" i="17"/>
  <c r="W39" i="17"/>
  <c r="T39" i="17"/>
  <c r="Q39" i="17"/>
  <c r="N39" i="17"/>
  <c r="K39" i="17"/>
  <c r="H39" i="17"/>
  <c r="E39" i="17"/>
  <c r="AN38" i="17"/>
  <c r="AM38" i="17"/>
  <c r="AL38" i="17"/>
  <c r="AI38" i="17"/>
  <c r="AF38" i="17"/>
  <c r="AC38" i="17"/>
  <c r="Z38" i="17"/>
  <c r="W38" i="17"/>
  <c r="T38" i="17"/>
  <c r="Q38" i="17"/>
  <c r="N38" i="17"/>
  <c r="K38" i="17"/>
  <c r="H38" i="17"/>
  <c r="E38" i="17"/>
  <c r="AN37" i="17"/>
  <c r="AM37" i="17"/>
  <c r="AL37" i="17"/>
  <c r="AI37" i="17"/>
  <c r="AF37" i="17"/>
  <c r="AC37" i="17"/>
  <c r="Z37" i="17"/>
  <c r="W37" i="17"/>
  <c r="T37" i="17"/>
  <c r="Q37" i="17"/>
  <c r="N37" i="17"/>
  <c r="K37" i="17"/>
  <c r="H37" i="17"/>
  <c r="E37" i="17"/>
  <c r="AN36" i="17"/>
  <c r="AM36" i="17"/>
  <c r="AL36" i="17"/>
  <c r="AI36" i="17"/>
  <c r="AF36" i="17"/>
  <c r="AC36" i="17"/>
  <c r="Z36" i="17"/>
  <c r="W36" i="17"/>
  <c r="T36" i="17"/>
  <c r="Q36" i="17"/>
  <c r="N36" i="17"/>
  <c r="K36" i="17"/>
  <c r="H36" i="17"/>
  <c r="E36" i="17"/>
  <c r="AN35" i="17"/>
  <c r="AM35" i="17"/>
  <c r="AL35" i="17"/>
  <c r="AI35" i="17"/>
  <c r="AF35" i="17"/>
  <c r="AC35" i="17"/>
  <c r="Z35" i="17"/>
  <c r="W35" i="17"/>
  <c r="T35" i="17"/>
  <c r="Q35" i="17"/>
  <c r="N35" i="17"/>
  <c r="K35" i="17"/>
  <c r="H35" i="17"/>
  <c r="E35" i="17"/>
  <c r="AK34" i="17"/>
  <c r="AJ34" i="17"/>
  <c r="AH34" i="17"/>
  <c r="AG34" i="17"/>
  <c r="AE34" i="17"/>
  <c r="AD34" i="17"/>
  <c r="AB34" i="17"/>
  <c r="AA34" i="17"/>
  <c r="Y34" i="17"/>
  <c r="X34" i="17"/>
  <c r="V34" i="17"/>
  <c r="U34" i="17"/>
  <c r="S34" i="17"/>
  <c r="R34" i="17"/>
  <c r="P34" i="17"/>
  <c r="O34" i="17"/>
  <c r="M34" i="17"/>
  <c r="L34" i="17"/>
  <c r="J34" i="17"/>
  <c r="I34" i="17"/>
  <c r="G34" i="17"/>
  <c r="F34" i="17"/>
  <c r="D34" i="17"/>
  <c r="C34" i="17"/>
  <c r="AN33" i="17"/>
  <c r="AM33" i="17"/>
  <c r="AL33" i="17"/>
  <c r="AI33" i="17"/>
  <c r="AF33" i="17"/>
  <c r="AC33" i="17"/>
  <c r="Z33" i="17"/>
  <c r="W33" i="17"/>
  <c r="T33" i="17"/>
  <c r="Q33" i="17"/>
  <c r="N33" i="17"/>
  <c r="K33" i="17"/>
  <c r="H33" i="17"/>
  <c r="E33" i="17"/>
  <c r="AN32" i="17"/>
  <c r="AM32" i="17"/>
  <c r="AL32" i="17"/>
  <c r="AI32" i="17"/>
  <c r="AF32" i="17"/>
  <c r="AC32" i="17"/>
  <c r="Z32" i="17"/>
  <c r="W32" i="17"/>
  <c r="T32" i="17"/>
  <c r="Q32" i="17"/>
  <c r="N32" i="17"/>
  <c r="K32" i="17"/>
  <c r="H32" i="17"/>
  <c r="E32" i="17"/>
  <c r="AN31" i="17"/>
  <c r="AM31" i="17"/>
  <c r="AL31" i="17"/>
  <c r="AI31" i="17"/>
  <c r="AF31" i="17"/>
  <c r="AC31" i="17"/>
  <c r="Z31" i="17"/>
  <c r="W31" i="17"/>
  <c r="T31" i="17"/>
  <c r="Q31" i="17"/>
  <c r="N31" i="17"/>
  <c r="K31" i="17"/>
  <c r="H31" i="17"/>
  <c r="E31" i="17"/>
  <c r="AN30" i="17"/>
  <c r="AM30" i="17"/>
  <c r="AL30" i="17"/>
  <c r="AI30" i="17"/>
  <c r="AF30" i="17"/>
  <c r="AC30" i="17"/>
  <c r="Z30" i="17"/>
  <c r="W30" i="17"/>
  <c r="T30" i="17"/>
  <c r="Q30" i="17"/>
  <c r="N30" i="17"/>
  <c r="K30" i="17"/>
  <c r="H30" i="17"/>
  <c r="E30" i="17"/>
  <c r="AN29" i="17"/>
  <c r="AM29" i="17"/>
  <c r="AL29" i="17"/>
  <c r="AI29" i="17"/>
  <c r="AF29" i="17"/>
  <c r="AC29" i="17"/>
  <c r="Z29" i="17"/>
  <c r="W29" i="17"/>
  <c r="T29" i="17"/>
  <c r="Q29" i="17"/>
  <c r="N29" i="17"/>
  <c r="K29" i="17"/>
  <c r="H29" i="17"/>
  <c r="E29" i="17"/>
  <c r="AK28" i="17"/>
  <c r="AJ28" i="17"/>
  <c r="AH28" i="17"/>
  <c r="AG28" i="17"/>
  <c r="AE28" i="17"/>
  <c r="AD28" i="17"/>
  <c r="AB28" i="17"/>
  <c r="AA28" i="17"/>
  <c r="Y28" i="17"/>
  <c r="X28" i="17"/>
  <c r="V28" i="17"/>
  <c r="U28" i="17"/>
  <c r="S28" i="17"/>
  <c r="R28" i="17"/>
  <c r="P28" i="17"/>
  <c r="O28" i="17"/>
  <c r="M28" i="17"/>
  <c r="L28" i="17"/>
  <c r="J28" i="17"/>
  <c r="I28" i="17"/>
  <c r="G28" i="17"/>
  <c r="F28" i="17"/>
  <c r="D28" i="17"/>
  <c r="C28" i="17"/>
  <c r="AN27" i="17"/>
  <c r="AM27" i="17"/>
  <c r="AL27" i="17"/>
  <c r="AI27" i="17"/>
  <c r="AF27" i="17"/>
  <c r="AC27" i="17"/>
  <c r="Z27" i="17"/>
  <c r="W27" i="17"/>
  <c r="T27" i="17"/>
  <c r="Q27" i="17"/>
  <c r="N27" i="17"/>
  <c r="K27" i="17"/>
  <c r="H27" i="17"/>
  <c r="E27" i="17"/>
  <c r="AN24" i="17"/>
  <c r="AM24" i="17"/>
  <c r="AL24" i="17"/>
  <c r="AI24" i="17"/>
  <c r="AF24" i="17"/>
  <c r="AC24" i="17"/>
  <c r="Z24" i="17"/>
  <c r="W24" i="17"/>
  <c r="T24" i="17"/>
  <c r="Q24" i="17"/>
  <c r="N24" i="17"/>
  <c r="K24" i="17"/>
  <c r="H24" i="17"/>
  <c r="E24" i="17"/>
  <c r="AN23" i="17"/>
  <c r="AM23" i="17"/>
  <c r="AL23" i="17"/>
  <c r="AI23" i="17"/>
  <c r="AF23" i="17"/>
  <c r="AC23" i="17"/>
  <c r="Z23" i="17"/>
  <c r="W23" i="17"/>
  <c r="T23" i="17"/>
  <c r="Q23" i="17"/>
  <c r="N23" i="17"/>
  <c r="K23" i="17"/>
  <c r="H23" i="17"/>
  <c r="E23" i="17"/>
  <c r="AN22" i="17"/>
  <c r="AM22" i="17"/>
  <c r="AL22" i="17"/>
  <c r="AI22" i="17"/>
  <c r="AF22" i="17"/>
  <c r="AC22" i="17"/>
  <c r="Z22" i="17"/>
  <c r="W22" i="17"/>
  <c r="T22" i="17"/>
  <c r="Q22" i="17"/>
  <c r="N22" i="17"/>
  <c r="K22" i="17"/>
  <c r="H22" i="17"/>
  <c r="E22" i="17"/>
  <c r="AN21" i="17"/>
  <c r="AM21" i="17"/>
  <c r="AL21" i="17"/>
  <c r="AI21" i="17"/>
  <c r="AF21" i="17"/>
  <c r="AC21" i="17"/>
  <c r="Z21" i="17"/>
  <c r="W21" i="17"/>
  <c r="T21" i="17"/>
  <c r="Q21" i="17"/>
  <c r="N21" i="17"/>
  <c r="K21" i="17"/>
  <c r="H21" i="17"/>
  <c r="E21" i="17"/>
  <c r="AK20" i="17"/>
  <c r="AJ20" i="17"/>
  <c r="AH20" i="17"/>
  <c r="AG20" i="17"/>
  <c r="AE20" i="17"/>
  <c r="AD20" i="17"/>
  <c r="AB20" i="17"/>
  <c r="AA20" i="17"/>
  <c r="Y20" i="17"/>
  <c r="X20" i="17"/>
  <c r="V20" i="17"/>
  <c r="U20" i="17"/>
  <c r="S20" i="17"/>
  <c r="R20" i="17"/>
  <c r="P20" i="17"/>
  <c r="O20" i="17"/>
  <c r="M20" i="17"/>
  <c r="L20" i="17"/>
  <c r="J20" i="17"/>
  <c r="I20" i="17"/>
  <c r="G20" i="17"/>
  <c r="F20" i="17"/>
  <c r="D20" i="17"/>
  <c r="C20" i="17"/>
  <c r="AN18" i="17"/>
  <c r="AM18" i="17"/>
  <c r="AL18" i="17"/>
  <c r="AI18" i="17"/>
  <c r="AF18" i="17"/>
  <c r="AC18" i="17"/>
  <c r="Z18" i="17"/>
  <c r="W18" i="17"/>
  <c r="T18" i="17"/>
  <c r="Q18" i="17"/>
  <c r="N18" i="17"/>
  <c r="K18" i="17"/>
  <c r="H18" i="17"/>
  <c r="E18" i="17"/>
  <c r="AN17" i="17"/>
  <c r="AM17" i="17"/>
  <c r="AL17" i="17"/>
  <c r="AI17" i="17"/>
  <c r="AF17" i="17"/>
  <c r="AC17" i="17"/>
  <c r="Z17" i="17"/>
  <c r="W17" i="17"/>
  <c r="T17" i="17"/>
  <c r="Q17" i="17"/>
  <c r="N17" i="17"/>
  <c r="K17" i="17"/>
  <c r="H17" i="17"/>
  <c r="E17" i="17"/>
  <c r="AN16" i="17"/>
  <c r="AM16" i="17"/>
  <c r="AL16" i="17"/>
  <c r="AI16" i="17"/>
  <c r="AF16" i="17"/>
  <c r="AC16" i="17"/>
  <c r="Z16" i="17"/>
  <c r="W16" i="17"/>
  <c r="T16" i="17"/>
  <c r="Q16" i="17"/>
  <c r="N16" i="17"/>
  <c r="K16" i="17"/>
  <c r="H16" i="17"/>
  <c r="E16" i="17"/>
  <c r="AN15" i="17"/>
  <c r="AM15" i="17"/>
  <c r="AL15" i="17"/>
  <c r="AI15" i="17"/>
  <c r="AF15" i="17"/>
  <c r="AC15" i="17"/>
  <c r="Z15" i="17"/>
  <c r="W15" i="17"/>
  <c r="T15" i="17"/>
  <c r="Q15" i="17"/>
  <c r="N15" i="17"/>
  <c r="K15" i="17"/>
  <c r="H15" i="17"/>
  <c r="E15" i="17"/>
  <c r="AN14" i="17"/>
  <c r="AM14" i="17"/>
  <c r="AL14" i="17"/>
  <c r="AI14" i="17"/>
  <c r="AF14" i="17"/>
  <c r="AC14" i="17"/>
  <c r="Z14" i="17"/>
  <c r="W14" i="17"/>
  <c r="T14" i="17"/>
  <c r="Q14" i="17"/>
  <c r="N14" i="17"/>
  <c r="K14" i="17"/>
  <c r="H14" i="17"/>
  <c r="E14" i="17"/>
  <c r="AK13" i="17"/>
  <c r="AJ13" i="17"/>
  <c r="AH13" i="17"/>
  <c r="AG13" i="17"/>
  <c r="AE13" i="17"/>
  <c r="AD13" i="17"/>
  <c r="AB13" i="17"/>
  <c r="AA13" i="17"/>
  <c r="Y13" i="17"/>
  <c r="X13" i="17"/>
  <c r="V13" i="17"/>
  <c r="U13" i="17"/>
  <c r="S13" i="17"/>
  <c r="R13" i="17"/>
  <c r="P13" i="17"/>
  <c r="O13" i="17"/>
  <c r="M13" i="17"/>
  <c r="L13" i="17"/>
  <c r="J13" i="17"/>
  <c r="I13" i="17"/>
  <c r="G13" i="17"/>
  <c r="F13" i="17"/>
  <c r="D13" i="17"/>
  <c r="C13" i="17"/>
  <c r="AK12" i="17"/>
  <c r="AJ12" i="17"/>
  <c r="AH12" i="17"/>
  <c r="AG12" i="17"/>
  <c r="AE12" i="17"/>
  <c r="AD12" i="17"/>
  <c r="AD19" i="17" s="1"/>
  <c r="AB12" i="17"/>
  <c r="AA12" i="17"/>
  <c r="Y12" i="17"/>
  <c r="X12" i="17"/>
  <c r="X19" i="17" s="1"/>
  <c r="V12" i="17"/>
  <c r="U12" i="17"/>
  <c r="S12" i="17"/>
  <c r="S19" i="17" s="1"/>
  <c r="R12" i="17"/>
  <c r="P12" i="17"/>
  <c r="O12" i="17"/>
  <c r="M12" i="17"/>
  <c r="M19" i="17" s="1"/>
  <c r="L12" i="17"/>
  <c r="L19" i="17" s="1"/>
  <c r="J12" i="17"/>
  <c r="I12" i="17"/>
  <c r="G12" i="17"/>
  <c r="G19" i="17" s="1"/>
  <c r="F12" i="17"/>
  <c r="F19" i="17" s="1"/>
  <c r="D12" i="17"/>
  <c r="C12" i="17"/>
  <c r="AN11" i="17"/>
  <c r="AM11" i="17"/>
  <c r="AL11" i="17"/>
  <c r="AI11" i="17"/>
  <c r="AF11" i="17"/>
  <c r="AC11" i="17"/>
  <c r="Z11" i="17"/>
  <c r="W11" i="17"/>
  <c r="T11" i="17"/>
  <c r="Q11" i="17"/>
  <c r="N11" i="17"/>
  <c r="K11" i="17"/>
  <c r="H11" i="17"/>
  <c r="E11" i="17"/>
  <c r="AN10" i="17"/>
  <c r="AM10" i="17"/>
  <c r="AL10" i="17"/>
  <c r="AI10" i="17"/>
  <c r="AF10" i="17"/>
  <c r="AC10" i="17"/>
  <c r="Z10" i="17"/>
  <c r="W10" i="17"/>
  <c r="T10" i="17"/>
  <c r="Q10" i="17"/>
  <c r="N10" i="17"/>
  <c r="K10" i="17"/>
  <c r="H10" i="17"/>
  <c r="E10" i="17"/>
  <c r="AN9" i="17"/>
  <c r="AM9" i="17"/>
  <c r="AL9" i="17"/>
  <c r="AI9" i="17"/>
  <c r="AF9" i="17"/>
  <c r="AC9" i="17"/>
  <c r="Z9" i="17"/>
  <c r="W9" i="17"/>
  <c r="T9" i="17"/>
  <c r="Q9" i="17"/>
  <c r="N9" i="17"/>
  <c r="K9" i="17"/>
  <c r="H9" i="17"/>
  <c r="E9" i="17"/>
  <c r="AN8" i="17"/>
  <c r="AM8" i="17"/>
  <c r="AL8" i="17"/>
  <c r="AI8" i="17"/>
  <c r="AF8" i="17"/>
  <c r="AC8" i="17"/>
  <c r="Z8" i="17"/>
  <c r="W8" i="17"/>
  <c r="T8" i="17"/>
  <c r="Q8" i="17"/>
  <c r="N8" i="17"/>
  <c r="K8" i="17"/>
  <c r="H8" i="17"/>
  <c r="E8" i="17"/>
  <c r="AN7" i="17"/>
  <c r="AM7" i="17"/>
  <c r="AL7" i="17"/>
  <c r="AI7" i="17"/>
  <c r="AF7" i="17"/>
  <c r="AC7" i="17"/>
  <c r="Z7" i="17"/>
  <c r="W7" i="17"/>
  <c r="T7" i="17"/>
  <c r="Q7" i="17"/>
  <c r="N7" i="17"/>
  <c r="K7" i="17"/>
  <c r="H7" i="17"/>
  <c r="E7" i="17"/>
  <c r="R19" i="17" l="1"/>
  <c r="AO80" i="17"/>
  <c r="AO85" i="17"/>
  <c r="AO83" i="17"/>
  <c r="K78" i="17"/>
  <c r="J26" i="17"/>
  <c r="P26" i="17"/>
  <c r="V26" i="17"/>
  <c r="AB26" i="17"/>
  <c r="AH26" i="17"/>
  <c r="Z13" i="17"/>
  <c r="AF13" i="17"/>
  <c r="G26" i="17"/>
  <c r="M26" i="17"/>
  <c r="Y26" i="17"/>
  <c r="AE26" i="17"/>
  <c r="AK26" i="17"/>
  <c r="N56" i="17"/>
  <c r="T56" i="17"/>
  <c r="AO60" i="17"/>
  <c r="H62" i="17"/>
  <c r="C26" i="17"/>
  <c r="I26" i="17"/>
  <c r="K26" i="17" s="1"/>
  <c r="O26" i="17"/>
  <c r="U26" i="17"/>
  <c r="AA26" i="17"/>
  <c r="AG26" i="17"/>
  <c r="AI26" i="17" s="1"/>
  <c r="AI12" i="17"/>
  <c r="AC34" i="17"/>
  <c r="AO43" i="17"/>
  <c r="AO45" i="17"/>
  <c r="AO15" i="17"/>
  <c r="AO17" i="17"/>
  <c r="K20" i="17"/>
  <c r="T28" i="17"/>
  <c r="S26" i="17"/>
  <c r="AO30" i="17"/>
  <c r="N62" i="17"/>
  <c r="L25" i="17"/>
  <c r="R25" i="17"/>
  <c r="X25" i="17"/>
  <c r="X55" i="17" s="1"/>
  <c r="X61" i="17" s="1"/>
  <c r="X77" i="17" s="1"/>
  <c r="X82" i="17" s="1"/>
  <c r="X87" i="17" s="1"/>
  <c r="AD25" i="17"/>
  <c r="E13" i="17"/>
  <c r="AO14" i="17"/>
  <c r="N20" i="17"/>
  <c r="T20" i="17"/>
  <c r="AL20" i="17"/>
  <c r="AO22" i="17"/>
  <c r="Z46" i="17"/>
  <c r="Q56" i="17"/>
  <c r="AC56" i="17"/>
  <c r="AI56" i="17"/>
  <c r="AO57" i="17"/>
  <c r="AC62" i="17"/>
  <c r="AI62" i="17"/>
  <c r="AO63" i="17"/>
  <c r="AO65" i="17"/>
  <c r="AO69" i="17"/>
  <c r="F26" i="17"/>
  <c r="L26" i="17"/>
  <c r="R26" i="17"/>
  <c r="X26" i="17"/>
  <c r="AD26" i="17"/>
  <c r="AJ26" i="17"/>
  <c r="D26" i="17"/>
  <c r="AO35" i="17"/>
  <c r="T13" i="17"/>
  <c r="AI20" i="17"/>
  <c r="AO27" i="17"/>
  <c r="Z34" i="17"/>
  <c r="AO38" i="17"/>
  <c r="AO40" i="17"/>
  <c r="E46" i="17"/>
  <c r="K46" i="17"/>
  <c r="AO49" i="17"/>
  <c r="AO70" i="17"/>
  <c r="AO72" i="17"/>
  <c r="AO8" i="17"/>
  <c r="AO10" i="17"/>
  <c r="AO32" i="17"/>
  <c r="K34" i="17"/>
  <c r="Q34" i="17"/>
  <c r="AO37" i="17"/>
  <c r="AF46" i="17"/>
  <c r="AO50" i="17"/>
  <c r="AO52" i="17"/>
  <c r="AF56" i="17"/>
  <c r="AO71" i="17"/>
  <c r="AO73" i="17"/>
  <c r="AC13" i="17"/>
  <c r="Q20" i="17"/>
  <c r="AI34" i="17"/>
  <c r="J19" i="17"/>
  <c r="J25" i="17" s="1"/>
  <c r="P19" i="17"/>
  <c r="P25" i="17" s="1"/>
  <c r="V19" i="17"/>
  <c r="V25" i="17" s="1"/>
  <c r="AB19" i="17"/>
  <c r="H28" i="17"/>
  <c r="E34" i="17"/>
  <c r="AO11" i="17"/>
  <c r="W34" i="17"/>
  <c r="AC46" i="17"/>
  <c r="AI46" i="17"/>
  <c r="AL56" i="17"/>
  <c r="T78" i="17"/>
  <c r="AO7" i="17"/>
  <c r="AO9" i="17"/>
  <c r="W13" i="17"/>
  <c r="W20" i="17"/>
  <c r="AO21" i="17"/>
  <c r="K28" i="17"/>
  <c r="W28" i="17"/>
  <c r="AI28" i="17"/>
  <c r="C19" i="17"/>
  <c r="C25" i="17" s="1"/>
  <c r="I19" i="17"/>
  <c r="I25" i="17" s="1"/>
  <c r="U19" i="17"/>
  <c r="U25" i="17" s="1"/>
  <c r="AA19" i="17"/>
  <c r="AA25" i="17" s="1"/>
  <c r="AA55" i="17" s="1"/>
  <c r="AA61" i="17" s="1"/>
  <c r="AA77" i="17" s="1"/>
  <c r="AA82" i="17" s="1"/>
  <c r="AA87" i="17" s="1"/>
  <c r="AG19" i="17"/>
  <c r="AK19" i="17"/>
  <c r="AK25" i="17" s="1"/>
  <c r="H13" i="17"/>
  <c r="AO16" i="17"/>
  <c r="AO18" i="17"/>
  <c r="Z28" i="17"/>
  <c r="AF28" i="17"/>
  <c r="AL28" i="17"/>
  <c r="AO33" i="17"/>
  <c r="N34" i="17"/>
  <c r="AO41" i="17"/>
  <c r="H46" i="17"/>
  <c r="N46" i="17"/>
  <c r="AO51" i="17"/>
  <c r="AO53" i="17"/>
  <c r="T62" i="17"/>
  <c r="Z62" i="17"/>
  <c r="AO64" i="17"/>
  <c r="H78" i="17"/>
  <c r="AI78" i="17"/>
  <c r="AO79" i="17"/>
  <c r="AO81" i="17"/>
  <c r="AO84" i="17"/>
  <c r="AO86" i="17"/>
  <c r="AN34" i="17"/>
  <c r="AN46" i="17"/>
  <c r="AM62" i="17"/>
  <c r="AN78" i="17"/>
  <c r="AM20" i="17"/>
  <c r="D19" i="17"/>
  <c r="O19" i="17"/>
  <c r="O25" i="17" s="1"/>
  <c r="Y19" i="17"/>
  <c r="Y25" i="17" s="1"/>
  <c r="AE19" i="17"/>
  <c r="AE25" i="17" s="1"/>
  <c r="AJ19" i="17"/>
  <c r="AJ25" i="17" s="1"/>
  <c r="K13" i="17"/>
  <c r="Q13" i="17"/>
  <c r="AL13" i="17"/>
  <c r="H20" i="17"/>
  <c r="AC20" i="17"/>
  <c r="AO24" i="17"/>
  <c r="AN28" i="17"/>
  <c r="AO29" i="17"/>
  <c r="AO31" i="17"/>
  <c r="T34" i="17"/>
  <c r="AL34" i="17"/>
  <c r="AO36" i="17"/>
  <c r="Q46" i="17"/>
  <c r="W46" i="17"/>
  <c r="AL46" i="17"/>
  <c r="AO48" i="17"/>
  <c r="E56" i="17"/>
  <c r="K56" i="17"/>
  <c r="Z56" i="17"/>
  <c r="AM56" i="17"/>
  <c r="AO59" i="17"/>
  <c r="E62" i="17"/>
  <c r="K62" i="17"/>
  <c r="AF62" i="17"/>
  <c r="AN62" i="17"/>
  <c r="AO62" i="17" s="1"/>
  <c r="AO67" i="17"/>
  <c r="AO74" i="17"/>
  <c r="AO76" i="17"/>
  <c r="N78" i="17"/>
  <c r="Z78" i="17"/>
  <c r="AM78" i="17"/>
  <c r="AM13" i="17"/>
  <c r="F25" i="17"/>
  <c r="K12" i="17"/>
  <c r="AG25" i="17"/>
  <c r="W56" i="17"/>
  <c r="AO58" i="17"/>
  <c r="Q62" i="17"/>
  <c r="W62" i="17"/>
  <c r="AL62" i="17"/>
  <c r="W12" i="17"/>
  <c r="N13" i="17"/>
  <c r="AI13" i="17"/>
  <c r="E20" i="17"/>
  <c r="Z20" i="17"/>
  <c r="AN20" i="17"/>
  <c r="AO23" i="17"/>
  <c r="N28" i="17"/>
  <c r="H34" i="17"/>
  <c r="AF34" i="17"/>
  <c r="AM34" i="17"/>
  <c r="AO39" i="17"/>
  <c r="AO42" i="17"/>
  <c r="AO44" i="17"/>
  <c r="T46" i="17"/>
  <c r="AM46" i="17"/>
  <c r="AO47" i="17"/>
  <c r="AO54" i="17"/>
  <c r="AO66" i="17"/>
  <c r="AO68" i="17"/>
  <c r="AO75" i="17"/>
  <c r="W78" i="17"/>
  <c r="AC78" i="17"/>
  <c r="M25" i="17"/>
  <c r="N19" i="17"/>
  <c r="S25" i="17"/>
  <c r="T19" i="17"/>
  <c r="G25" i="17"/>
  <c r="H19" i="17"/>
  <c r="AM12" i="17"/>
  <c r="AN13" i="17"/>
  <c r="AH19" i="17"/>
  <c r="H12" i="17"/>
  <c r="T12" i="17"/>
  <c r="AF12" i="17"/>
  <c r="AN12" i="17"/>
  <c r="AF20" i="17"/>
  <c r="E28" i="17"/>
  <c r="AC28" i="17"/>
  <c r="E12" i="17"/>
  <c r="Q12" i="17"/>
  <c r="AC12" i="17"/>
  <c r="AM28" i="17"/>
  <c r="N12" i="17"/>
  <c r="Z12" i="17"/>
  <c r="AL12" i="17"/>
  <c r="Q28" i="17"/>
  <c r="AN56" i="17"/>
  <c r="AL78" i="17"/>
  <c r="AC26" i="17" l="1"/>
  <c r="Z19" i="17"/>
  <c r="K19" i="17"/>
  <c r="E19" i="17"/>
  <c r="U55" i="17"/>
  <c r="U61" i="17" s="1"/>
  <c r="U77" i="17" s="1"/>
  <c r="U82" i="17" s="1"/>
  <c r="U87" i="17" s="1"/>
  <c r="W19" i="17"/>
  <c r="AG55" i="17"/>
  <c r="AG61" i="17" s="1"/>
  <c r="AG77" i="17" s="1"/>
  <c r="AG82" i="17" s="1"/>
  <c r="AG87" i="17" s="1"/>
  <c r="W26" i="17"/>
  <c r="Q26" i="17"/>
  <c r="I55" i="17"/>
  <c r="I61" i="17" s="1"/>
  <c r="I77" i="17" s="1"/>
  <c r="I82" i="17" s="1"/>
  <c r="I87" i="17" s="1"/>
  <c r="AF26" i="17"/>
  <c r="E26" i="17"/>
  <c r="AL19" i="17"/>
  <c r="O55" i="17"/>
  <c r="O61" i="17" s="1"/>
  <c r="O77" i="17" s="1"/>
  <c r="O82" i="17" s="1"/>
  <c r="O87" i="17" s="1"/>
  <c r="T26" i="17"/>
  <c r="AO28" i="17"/>
  <c r="AO13" i="17"/>
  <c r="AO56" i="17"/>
  <c r="Q19" i="17"/>
  <c r="H26" i="17"/>
  <c r="AO20" i="17"/>
  <c r="AC19" i="17"/>
  <c r="L55" i="17"/>
  <c r="L61" i="17" s="1"/>
  <c r="L77" i="17" s="1"/>
  <c r="L82" i="17" s="1"/>
  <c r="L87" i="17" s="1"/>
  <c r="R55" i="17"/>
  <c r="R61" i="17" s="1"/>
  <c r="R77" i="17" s="1"/>
  <c r="R82" i="17" s="1"/>
  <c r="R87" i="17" s="1"/>
  <c r="AF19" i="17"/>
  <c r="F55" i="17"/>
  <c r="F61" i="17" s="1"/>
  <c r="F77" i="17" s="1"/>
  <c r="F82" i="17" s="1"/>
  <c r="F87" i="17" s="1"/>
  <c r="AB25" i="17"/>
  <c r="AB55" i="17" s="1"/>
  <c r="D25" i="17"/>
  <c r="D55" i="17" s="1"/>
  <c r="AM19" i="17"/>
  <c r="C55" i="17"/>
  <c r="C61" i="17" s="1"/>
  <c r="C77" i="17" s="1"/>
  <c r="C82" i="17" s="1"/>
  <c r="C87" i="17" s="1"/>
  <c r="AO78" i="17"/>
  <c r="N26" i="17"/>
  <c r="AO12" i="17"/>
  <c r="AO46" i="17"/>
  <c r="AD55" i="17"/>
  <c r="AD61" i="17" s="1"/>
  <c r="AD77" i="17" s="1"/>
  <c r="AD82" i="17" s="1"/>
  <c r="AD87" i="17" s="1"/>
  <c r="AM26" i="17"/>
  <c r="AO34" i="17"/>
  <c r="Z26" i="17"/>
  <c r="V55" i="17"/>
  <c r="W25" i="17"/>
  <c r="AN26" i="17"/>
  <c r="AE55" i="17"/>
  <c r="AF25" i="17"/>
  <c r="J55" i="17"/>
  <c r="K25" i="17"/>
  <c r="AH25" i="17"/>
  <c r="AI19" i="17"/>
  <c r="AK55" i="17"/>
  <c r="AL25" i="17"/>
  <c r="P55" i="17"/>
  <c r="Q25" i="17"/>
  <c r="AJ55" i="17"/>
  <c r="AM25" i="17"/>
  <c r="S55" i="17"/>
  <c r="T25" i="17"/>
  <c r="AN19" i="17"/>
  <c r="Y55" i="17"/>
  <c r="Z25" i="17"/>
  <c r="AL26" i="17"/>
  <c r="G55" i="17"/>
  <c r="H25" i="17"/>
  <c r="M55" i="17"/>
  <c r="N25" i="17"/>
  <c r="E25" i="17" l="1"/>
  <c r="AC25" i="17"/>
  <c r="AO19" i="17"/>
  <c r="AN25" i="17"/>
  <c r="AO25" i="17" s="1"/>
  <c r="AO26" i="17"/>
  <c r="Z55" i="17"/>
  <c r="Y61" i="17"/>
  <c r="N55" i="17"/>
  <c r="M61" i="17"/>
  <c r="G61" i="17"/>
  <c r="H55" i="17"/>
  <c r="S61" i="17"/>
  <c r="T55" i="17"/>
  <c r="AJ61" i="17"/>
  <c r="AM55" i="17"/>
  <c r="AL55" i="17"/>
  <c r="AK61" i="17"/>
  <c r="J61" i="17"/>
  <c r="K55" i="17"/>
  <c r="AB61" i="17"/>
  <c r="AC55" i="17"/>
  <c r="D61" i="17"/>
  <c r="E55" i="17"/>
  <c r="P61" i="17"/>
  <c r="Q55" i="17"/>
  <c r="V61" i="17"/>
  <c r="W55" i="17"/>
  <c r="AH55" i="17"/>
  <c r="AN55" i="17" s="1"/>
  <c r="AI25" i="17"/>
  <c r="AE61" i="17"/>
  <c r="AF55" i="17"/>
  <c r="AO55" i="17" l="1"/>
  <c r="P77" i="17"/>
  <c r="Q61" i="17"/>
  <c r="AB77" i="17"/>
  <c r="AC61" i="17"/>
  <c r="N61" i="17"/>
  <c r="M77" i="17"/>
  <c r="K61" i="17"/>
  <c r="J77" i="17"/>
  <c r="AF61" i="17"/>
  <c r="AE77" i="17"/>
  <c r="T61" i="17"/>
  <c r="S77" i="17"/>
  <c r="W61" i="17"/>
  <c r="V77" i="17"/>
  <c r="D77" i="17"/>
  <c r="E61" i="17"/>
  <c r="Z61" i="17"/>
  <c r="Y77" i="17"/>
  <c r="AH61" i="17"/>
  <c r="AN61" i="17" s="1"/>
  <c r="AI55" i="17"/>
  <c r="AL61" i="17"/>
  <c r="AK77" i="17"/>
  <c r="AJ77" i="17"/>
  <c r="AM61" i="17"/>
  <c r="H61" i="17"/>
  <c r="G77" i="17"/>
  <c r="AO61" i="17" l="1"/>
  <c r="P82" i="17"/>
  <c r="Q77" i="17"/>
  <c r="AJ82" i="17"/>
  <c r="AM77" i="17"/>
  <c r="T77" i="17"/>
  <c r="S82" i="17"/>
  <c r="K77" i="17"/>
  <c r="J82" i="17"/>
  <c r="AL77" i="17"/>
  <c r="AK82" i="17"/>
  <c r="H77" i="17"/>
  <c r="G82" i="17"/>
  <c r="AI61" i="17"/>
  <c r="AH77" i="17"/>
  <c r="D82" i="17"/>
  <c r="E77" i="17"/>
  <c r="AB82" i="17"/>
  <c r="AC77" i="17"/>
  <c r="Z77" i="17"/>
  <c r="Y82" i="17"/>
  <c r="W77" i="17"/>
  <c r="V82" i="17"/>
  <c r="AF77" i="17"/>
  <c r="AE82" i="17"/>
  <c r="N77" i="17"/>
  <c r="M82" i="17"/>
  <c r="M87" i="17" l="1"/>
  <c r="N87" i="17" s="1"/>
  <c r="N82" i="17"/>
  <c r="W82" i="17"/>
  <c r="V87" i="17"/>
  <c r="W87" i="17" s="1"/>
  <c r="AI77" i="17"/>
  <c r="AH82" i="17"/>
  <c r="AN82" i="17" s="1"/>
  <c r="AK87" i="17"/>
  <c r="AL82" i="17"/>
  <c r="AJ87" i="17"/>
  <c r="AM87" i="17" s="1"/>
  <c r="AM82" i="17"/>
  <c r="Y87" i="17"/>
  <c r="Z87" i="17" s="1"/>
  <c r="Z82" i="17"/>
  <c r="H82" i="17"/>
  <c r="G87" i="17"/>
  <c r="H87" i="17" s="1"/>
  <c r="P87" i="17"/>
  <c r="Q87" i="17" s="1"/>
  <c r="Q82" i="17"/>
  <c r="AB87" i="17"/>
  <c r="AC87" i="17" s="1"/>
  <c r="AC82" i="17"/>
  <c r="T82" i="17"/>
  <c r="S87" i="17"/>
  <c r="T87" i="17" s="1"/>
  <c r="AF82" i="17"/>
  <c r="AE87" i="17"/>
  <c r="AF87" i="17" s="1"/>
  <c r="AN77" i="17"/>
  <c r="AO77" i="17" s="1"/>
  <c r="D87" i="17"/>
  <c r="E87" i="17" s="1"/>
  <c r="E82" i="17"/>
  <c r="K82" i="17"/>
  <c r="J87" i="17"/>
  <c r="K87" i="17" s="1"/>
  <c r="AO82" i="17" l="1"/>
  <c r="AL87" i="17"/>
  <c r="AI82" i="17"/>
  <c r="AH87" i="17"/>
  <c r="AI87" i="17" s="1"/>
  <c r="AN87" i="17" l="1"/>
  <c r="AO87" i="17" s="1"/>
  <c r="O17" i="6" l="1"/>
  <c r="O21" i="6"/>
  <c r="C65" i="2" l="1"/>
  <c r="C68" i="2"/>
  <c r="H44" i="7"/>
  <c r="L44" i="7"/>
  <c r="J44" i="7"/>
  <c r="F44" i="7"/>
  <c r="D65" i="2" l="1"/>
  <c r="E65" i="2"/>
  <c r="F65" i="2"/>
  <c r="D68" i="2"/>
  <c r="E68" i="2"/>
  <c r="F68" i="2"/>
  <c r="L55" i="7" l="1"/>
  <c r="L54" i="7"/>
  <c r="J55" i="7"/>
  <c r="J54" i="7"/>
  <c r="H55" i="7"/>
  <c r="H54" i="7"/>
  <c r="L53" i="7"/>
  <c r="L52" i="7"/>
  <c r="L51" i="7"/>
  <c r="L50" i="7"/>
  <c r="L48" i="7"/>
  <c r="L47" i="7"/>
  <c r="L46" i="7"/>
  <c r="J53" i="7"/>
  <c r="J52" i="7"/>
  <c r="J51" i="7"/>
  <c r="J50" i="7"/>
  <c r="J48" i="7"/>
  <c r="J47" i="7"/>
  <c r="J46" i="7"/>
  <c r="H53" i="7"/>
  <c r="H52" i="7"/>
  <c r="H51" i="7"/>
  <c r="H50" i="7"/>
  <c r="H48" i="7"/>
  <c r="H47" i="7"/>
  <c r="H46" i="7"/>
  <c r="F54" i="7"/>
  <c r="L43" i="7"/>
  <c r="L42" i="7"/>
  <c r="L41" i="7"/>
  <c r="J43" i="7"/>
  <c r="J42" i="7"/>
  <c r="J41" i="7"/>
  <c r="H42" i="7"/>
  <c r="H41" i="7"/>
  <c r="H40" i="7" s="1"/>
  <c r="F43" i="7"/>
  <c r="L11" i="7"/>
  <c r="L10" i="7"/>
  <c r="L9" i="7"/>
  <c r="L8" i="7"/>
  <c r="J11" i="7"/>
  <c r="J10" i="7"/>
  <c r="J9" i="7"/>
  <c r="J8" i="7"/>
  <c r="H11" i="7"/>
  <c r="H10" i="7"/>
  <c r="H9" i="7"/>
  <c r="H8" i="7"/>
  <c r="L33" i="7"/>
  <c r="L32" i="7"/>
  <c r="L31" i="7"/>
  <c r="J33" i="7"/>
  <c r="J32" i="7"/>
  <c r="J31" i="7"/>
  <c r="H33" i="7"/>
  <c r="H32" i="7"/>
  <c r="H31" i="7"/>
  <c r="F33" i="7"/>
  <c r="F32" i="7"/>
  <c r="F31" i="7"/>
  <c r="D79" i="2"/>
  <c r="H45" i="7" s="1"/>
  <c r="E79" i="2"/>
  <c r="J45" i="7" s="1"/>
  <c r="F79" i="2"/>
  <c r="L45" i="7" s="1"/>
  <c r="C79" i="2"/>
  <c r="D53" i="2"/>
  <c r="E53" i="2"/>
  <c r="F53" i="2"/>
  <c r="C53" i="2"/>
  <c r="F30" i="7" s="1"/>
  <c r="D47" i="2"/>
  <c r="E47" i="2"/>
  <c r="F47" i="2"/>
  <c r="C47" i="2"/>
  <c r="F29" i="7" s="1"/>
  <c r="D39" i="2"/>
  <c r="E39" i="2"/>
  <c r="F39" i="2"/>
  <c r="C39" i="2"/>
  <c r="F24" i="7" s="1"/>
  <c r="D32" i="2"/>
  <c r="E32" i="2"/>
  <c r="F32" i="2"/>
  <c r="C32" i="2"/>
  <c r="F19" i="7" s="1"/>
  <c r="D21" i="2"/>
  <c r="H12" i="7" s="1"/>
  <c r="E21" i="2"/>
  <c r="J12" i="7" s="1"/>
  <c r="F21" i="2"/>
  <c r="L12" i="7" s="1"/>
  <c r="C21" i="2"/>
  <c r="F12" i="7" s="1"/>
  <c r="D14" i="2"/>
  <c r="H7" i="7" s="1"/>
  <c r="E14" i="2"/>
  <c r="J7" i="7" s="1"/>
  <c r="F14" i="2"/>
  <c r="L7" i="7" s="1"/>
  <c r="C14" i="2"/>
  <c r="F7" i="7" s="1"/>
  <c r="D8" i="2"/>
  <c r="H6" i="7" s="1"/>
  <c r="E8" i="2"/>
  <c r="J6" i="7" s="1"/>
  <c r="F8" i="2"/>
  <c r="L6" i="7" s="1"/>
  <c r="C8" i="2"/>
  <c r="F6" i="7" s="1"/>
  <c r="D20" i="1"/>
  <c r="E20" i="1"/>
  <c r="F20" i="1"/>
  <c r="D62" i="1"/>
  <c r="E62" i="1"/>
  <c r="F62" i="1"/>
  <c r="C62" i="1"/>
  <c r="D56" i="1"/>
  <c r="E56" i="1"/>
  <c r="F56" i="1"/>
  <c r="C56" i="1"/>
  <c r="D46" i="1"/>
  <c r="E46" i="1"/>
  <c r="F46" i="1"/>
  <c r="C46" i="1"/>
  <c r="D34" i="1"/>
  <c r="E34" i="1"/>
  <c r="F34" i="1"/>
  <c r="C34" i="1"/>
  <c r="D28" i="1"/>
  <c r="D26" i="1" s="1"/>
  <c r="E28" i="1"/>
  <c r="F28" i="1"/>
  <c r="F26" i="1" s="1"/>
  <c r="C28" i="1"/>
  <c r="C20" i="1"/>
  <c r="D13" i="1"/>
  <c r="E13" i="1"/>
  <c r="F13" i="1"/>
  <c r="C13" i="1"/>
  <c r="E26" i="1" l="1"/>
  <c r="C26" i="1"/>
  <c r="F45" i="7"/>
  <c r="L5" i="7"/>
  <c r="H5" i="7"/>
  <c r="J5" i="7"/>
  <c r="C12" i="1"/>
  <c r="G30" i="6" l="1"/>
  <c r="D24" i="6" l="1"/>
  <c r="D23" i="6"/>
  <c r="E26" i="7"/>
  <c r="E14" i="7"/>
  <c r="K2" i="6"/>
  <c r="F4" i="2"/>
  <c r="D4" i="2" l="1"/>
  <c r="C4" i="2"/>
  <c r="E4" i="2"/>
  <c r="E4" i="6"/>
  <c r="E5" i="6"/>
  <c r="E6" i="6"/>
  <c r="E7" i="6"/>
  <c r="E8" i="6"/>
  <c r="E11" i="6"/>
  <c r="E12" i="6"/>
  <c r="E15" i="6"/>
  <c r="E16" i="6"/>
  <c r="E23" i="6"/>
  <c r="E24" i="6"/>
  <c r="E27" i="6"/>
  <c r="E28" i="6"/>
  <c r="E30" i="6"/>
  <c r="E9" i="6" l="1"/>
  <c r="F9" i="6" l="1"/>
  <c r="P7" i="6"/>
  <c r="F28" i="6"/>
  <c r="F11" i="6"/>
  <c r="F4" i="6"/>
  <c r="F8" i="6"/>
  <c r="F15" i="6"/>
  <c r="F6" i="6"/>
  <c r="F23" i="6"/>
  <c r="F30" i="6"/>
  <c r="F27" i="6"/>
  <c r="F12" i="6"/>
  <c r="F7" i="6"/>
  <c r="F24" i="6"/>
  <c r="F5" i="6"/>
  <c r="F16" i="6"/>
  <c r="C78" i="1" l="1"/>
  <c r="E26" i="6" s="1"/>
  <c r="D78" i="1"/>
  <c r="E78" i="1"/>
  <c r="F78" i="1"/>
  <c r="F26" i="6" l="1"/>
  <c r="E2" i="6" l="1"/>
  <c r="G4" i="6" l="1"/>
  <c r="I4" i="6"/>
  <c r="K4" i="6"/>
  <c r="G5" i="6"/>
  <c r="I5" i="6"/>
  <c r="K5" i="6"/>
  <c r="G6" i="6"/>
  <c r="I6" i="6"/>
  <c r="K6" i="6"/>
  <c r="G7" i="6"/>
  <c r="I7" i="6"/>
  <c r="K7" i="6"/>
  <c r="G8" i="6"/>
  <c r="I8" i="6"/>
  <c r="K8" i="6"/>
  <c r="G11" i="6"/>
  <c r="I11" i="6"/>
  <c r="K11" i="6"/>
  <c r="G12" i="6"/>
  <c r="I12" i="6"/>
  <c r="K12" i="6"/>
  <c r="G15" i="6"/>
  <c r="I15" i="6"/>
  <c r="K15" i="6"/>
  <c r="G16" i="6"/>
  <c r="I16" i="6"/>
  <c r="K16" i="6"/>
  <c r="G23" i="6"/>
  <c r="I23" i="6"/>
  <c r="K23" i="6"/>
  <c r="G24" i="6"/>
  <c r="I24" i="6"/>
  <c r="K24" i="6"/>
  <c r="G27" i="6"/>
  <c r="I27" i="6"/>
  <c r="K27" i="6"/>
  <c r="G28" i="6"/>
  <c r="I28" i="6"/>
  <c r="K28" i="6"/>
  <c r="I30" i="6"/>
  <c r="K30" i="6"/>
  <c r="C31" i="6"/>
  <c r="C30" i="6"/>
  <c r="C29" i="6"/>
  <c r="D28" i="6"/>
  <c r="D27" i="6"/>
  <c r="C26" i="6"/>
  <c r="C25" i="6"/>
  <c r="C22" i="6"/>
  <c r="C21" i="6"/>
  <c r="C20" i="6"/>
  <c r="C19" i="6"/>
  <c r="C18" i="6"/>
  <c r="C17" i="6"/>
  <c r="D16" i="6"/>
  <c r="D15" i="6"/>
  <c r="C14" i="6"/>
  <c r="C13" i="6"/>
  <c r="D12" i="6"/>
  <c r="D11" i="6"/>
  <c r="C10" i="6"/>
  <c r="C9" i="6"/>
  <c r="C8" i="6"/>
  <c r="C7" i="6"/>
  <c r="C6" i="6"/>
  <c r="C5" i="6"/>
  <c r="C4" i="6"/>
  <c r="E53" i="7"/>
  <c r="F53" i="7"/>
  <c r="E11" i="7"/>
  <c r="F55" i="7"/>
  <c r="E15" i="7"/>
  <c r="C55" i="7"/>
  <c r="C33" i="7"/>
  <c r="C32" i="7"/>
  <c r="C54" i="7"/>
  <c r="E52" i="7"/>
  <c r="E51" i="7"/>
  <c r="E50" i="7"/>
  <c r="C49" i="7"/>
  <c r="E48" i="7"/>
  <c r="E47" i="7"/>
  <c r="E46" i="7"/>
  <c r="C45" i="7"/>
  <c r="D44" i="7"/>
  <c r="D43" i="7"/>
  <c r="D42" i="7"/>
  <c r="D41" i="7"/>
  <c r="C40" i="7"/>
  <c r="C31" i="7"/>
  <c r="D30" i="7"/>
  <c r="D29" i="7"/>
  <c r="E28" i="7"/>
  <c r="E27" i="7"/>
  <c r="E25" i="7"/>
  <c r="D24" i="7"/>
  <c r="E23" i="7"/>
  <c r="E22" i="7"/>
  <c r="E21" i="7"/>
  <c r="E20" i="7"/>
  <c r="D19" i="7"/>
  <c r="C18" i="7"/>
  <c r="E17" i="7"/>
  <c r="E16" i="7"/>
  <c r="E13" i="7"/>
  <c r="D12" i="7"/>
  <c r="E10" i="7"/>
  <c r="E9" i="7"/>
  <c r="D7" i="7"/>
  <c r="D6" i="7"/>
  <c r="C5" i="7"/>
  <c r="F50" i="7"/>
  <c r="E8" i="7"/>
  <c r="C85" i="2"/>
  <c r="H13" i="7"/>
  <c r="J13" i="7"/>
  <c r="L13" i="7"/>
  <c r="H14" i="7"/>
  <c r="J14" i="7"/>
  <c r="L14" i="7"/>
  <c r="H15" i="7"/>
  <c r="J15" i="7"/>
  <c r="L15" i="7"/>
  <c r="H16" i="7"/>
  <c r="J16" i="7"/>
  <c r="L16" i="7"/>
  <c r="H17" i="7"/>
  <c r="J17" i="7"/>
  <c r="L17" i="7"/>
  <c r="H20" i="7"/>
  <c r="J20" i="7"/>
  <c r="L20" i="7"/>
  <c r="H21" i="7"/>
  <c r="J21" i="7"/>
  <c r="L21" i="7"/>
  <c r="H22" i="7"/>
  <c r="J22" i="7"/>
  <c r="L22" i="7"/>
  <c r="H23" i="7"/>
  <c r="J23" i="7"/>
  <c r="L23" i="7"/>
  <c r="H25" i="7"/>
  <c r="J25" i="7"/>
  <c r="L25" i="7"/>
  <c r="H26" i="7"/>
  <c r="J26" i="7"/>
  <c r="L26" i="7"/>
  <c r="H27" i="7"/>
  <c r="J27" i="7"/>
  <c r="L27" i="7"/>
  <c r="H28" i="7"/>
  <c r="J28" i="7"/>
  <c r="L28" i="7"/>
  <c r="F52" i="7"/>
  <c r="F51" i="7"/>
  <c r="F48" i="7"/>
  <c r="F47" i="7"/>
  <c r="F46" i="7"/>
  <c r="F42" i="7"/>
  <c r="F41" i="7"/>
  <c r="F40" i="7" s="1"/>
  <c r="F15" i="7"/>
  <c r="F28" i="7"/>
  <c r="F27" i="7"/>
  <c r="F26" i="7"/>
  <c r="F25" i="7"/>
  <c r="F23" i="7"/>
  <c r="F22" i="7"/>
  <c r="F21" i="7"/>
  <c r="F20" i="7"/>
  <c r="F17" i="7"/>
  <c r="F16" i="7"/>
  <c r="F14" i="7"/>
  <c r="F13" i="7"/>
  <c r="F11" i="7"/>
  <c r="F10" i="7"/>
  <c r="F9" i="7"/>
  <c r="F8" i="7"/>
  <c r="L37" i="7"/>
  <c r="L2" i="7"/>
  <c r="F85" i="2"/>
  <c r="L29" i="7"/>
  <c r="E85" i="2"/>
  <c r="J29" i="7"/>
  <c r="D85" i="2"/>
  <c r="H29" i="7"/>
  <c r="E20" i="6"/>
  <c r="F20" i="6" s="1"/>
  <c r="E12" i="1"/>
  <c r="F12" i="1"/>
  <c r="D12" i="1"/>
  <c r="L49" i="7" l="1"/>
  <c r="F102" i="2"/>
  <c r="J49" i="7"/>
  <c r="E102" i="2"/>
  <c r="F49" i="7"/>
  <c r="F56" i="7" s="1"/>
  <c r="C102" i="2"/>
  <c r="H49" i="7"/>
  <c r="H56" i="7" s="1"/>
  <c r="D102" i="2"/>
  <c r="G9" i="6"/>
  <c r="F5" i="7"/>
  <c r="F18" i="7"/>
  <c r="R12" i="7" s="1"/>
  <c r="C6" i="2"/>
  <c r="E10" i="6"/>
  <c r="K26" i="6"/>
  <c r="I22" i="6"/>
  <c r="G22" i="6"/>
  <c r="H22" i="6" s="1"/>
  <c r="K14" i="6"/>
  <c r="E14" i="6"/>
  <c r="I26" i="6"/>
  <c r="I14" i="6"/>
  <c r="E22" i="6"/>
  <c r="F22" i="6" s="1"/>
  <c r="G26" i="6"/>
  <c r="K22" i="6"/>
  <c r="G14" i="6"/>
  <c r="K10" i="6"/>
  <c r="I10" i="6"/>
  <c r="G10" i="6"/>
  <c r="G13" i="6" s="1"/>
  <c r="L40" i="7"/>
  <c r="L56" i="7" s="1"/>
  <c r="J40" i="7"/>
  <c r="J30" i="7"/>
  <c r="H30" i="7"/>
  <c r="L30" i="7"/>
  <c r="E19" i="1"/>
  <c r="K20" i="6"/>
  <c r="I20" i="6"/>
  <c r="G20" i="6"/>
  <c r="G18" i="6"/>
  <c r="Q7" i="6"/>
  <c r="K9" i="6"/>
  <c r="I9" i="6"/>
  <c r="C19" i="1"/>
  <c r="I2" i="6"/>
  <c r="G2" i="6"/>
  <c r="D19" i="1"/>
  <c r="F19" i="1"/>
  <c r="J24" i="7"/>
  <c r="J19" i="7"/>
  <c r="F6" i="2"/>
  <c r="H24" i="7"/>
  <c r="H19" i="7"/>
  <c r="L24" i="7"/>
  <c r="L19" i="7"/>
  <c r="D30" i="2"/>
  <c r="F30" i="2"/>
  <c r="C30" i="2"/>
  <c r="J37" i="7"/>
  <c r="J2" i="7"/>
  <c r="E6" i="2"/>
  <c r="E30" i="2"/>
  <c r="H37" i="7"/>
  <c r="H2" i="7"/>
  <c r="D6" i="2"/>
  <c r="J56" i="7" l="1"/>
  <c r="F14" i="6"/>
  <c r="P11" i="6"/>
  <c r="P17" i="6" s="1"/>
  <c r="P9" i="6"/>
  <c r="R9" i="6"/>
  <c r="R11" i="6"/>
  <c r="R17" i="6" s="1"/>
  <c r="S7" i="6"/>
  <c r="S9" i="6"/>
  <c r="S11" i="6"/>
  <c r="S17" i="6" s="1"/>
  <c r="Q9" i="6"/>
  <c r="Q11" i="6"/>
  <c r="Q17" i="6" s="1"/>
  <c r="C62" i="2"/>
  <c r="R6" i="7" s="1"/>
  <c r="L18" i="7"/>
  <c r="J18" i="7"/>
  <c r="T12" i="7" s="1"/>
  <c r="H18" i="7"/>
  <c r="S12" i="7" s="1"/>
  <c r="F34" i="7"/>
  <c r="J9" i="6"/>
  <c r="R7" i="6"/>
  <c r="E13" i="6"/>
  <c r="F13" i="6" s="1"/>
  <c r="L9" i="6"/>
  <c r="U12" i="7"/>
  <c r="E18" i="6"/>
  <c r="F18" i="6" s="1"/>
  <c r="L10" i="6"/>
  <c r="J10" i="6"/>
  <c r="J26" i="6"/>
  <c r="J22" i="6"/>
  <c r="J14" i="6"/>
  <c r="L20" i="6"/>
  <c r="L5" i="6"/>
  <c r="L23" i="6"/>
  <c r="L6" i="6"/>
  <c r="L24" i="6"/>
  <c r="J12" i="6"/>
  <c r="L4" i="6"/>
  <c r="L16" i="6"/>
  <c r="L26" i="6"/>
  <c r="L22" i="6"/>
  <c r="L14" i="6"/>
  <c r="J16" i="6"/>
  <c r="J5" i="6"/>
  <c r="J23" i="6"/>
  <c r="L7" i="6"/>
  <c r="L27" i="6"/>
  <c r="J15" i="6"/>
  <c r="J20" i="6"/>
  <c r="L11" i="6"/>
  <c r="L30" i="6"/>
  <c r="L12" i="6"/>
  <c r="J6" i="6"/>
  <c r="J24" i="6"/>
  <c r="L8" i="6"/>
  <c r="L28" i="6"/>
  <c r="J8" i="6"/>
  <c r="J28" i="6"/>
  <c r="J11" i="6"/>
  <c r="J30" i="6"/>
  <c r="L15" i="6"/>
  <c r="J7" i="6"/>
  <c r="J27" i="6"/>
  <c r="H14" i="6"/>
  <c r="H26" i="6"/>
  <c r="J4" i="6"/>
  <c r="H8" i="6"/>
  <c r="H12" i="6"/>
  <c r="H16" i="6"/>
  <c r="H20" i="6"/>
  <c r="H24" i="6"/>
  <c r="H28" i="6"/>
  <c r="H4" i="6"/>
  <c r="H7" i="6"/>
  <c r="H11" i="6"/>
  <c r="H15" i="6"/>
  <c r="H23" i="6"/>
  <c r="H27" i="6"/>
  <c r="H6" i="6"/>
  <c r="H18" i="6"/>
  <c r="H30" i="6"/>
  <c r="H5" i="6"/>
  <c r="H9" i="6"/>
  <c r="H10" i="6"/>
  <c r="E25" i="1"/>
  <c r="E55" i="1" s="1"/>
  <c r="H13" i="6"/>
  <c r="F62" i="2"/>
  <c r="U6" i="7" s="1"/>
  <c r="K18" i="6"/>
  <c r="L18" i="6" s="1"/>
  <c r="I18" i="6"/>
  <c r="J18" i="6" s="1"/>
  <c r="F25" i="1"/>
  <c r="F55" i="1" s="1"/>
  <c r="D25" i="1"/>
  <c r="D55" i="1" s="1"/>
  <c r="K13" i="6"/>
  <c r="L13" i="6" s="1"/>
  <c r="I13" i="6"/>
  <c r="J13" i="6" s="1"/>
  <c r="C25" i="1"/>
  <c r="C55" i="1" s="1"/>
  <c r="E62" i="2"/>
  <c r="T6" i="7" s="1"/>
  <c r="D62" i="2"/>
  <c r="S6" i="7" s="1"/>
  <c r="F2" i="7"/>
  <c r="F37" i="7"/>
  <c r="U19" i="7" l="1"/>
  <c r="U29" i="7"/>
  <c r="S19" i="7"/>
  <c r="S29" i="7"/>
  <c r="R19" i="7"/>
  <c r="R29" i="7"/>
  <c r="T19" i="7"/>
  <c r="T29" i="7"/>
  <c r="G12" i="7"/>
  <c r="E17" i="6"/>
  <c r="E19" i="6" s="1"/>
  <c r="P13" i="6" s="1"/>
  <c r="F104" i="2"/>
  <c r="D104" i="2"/>
  <c r="C104" i="2"/>
  <c r="E104" i="2"/>
  <c r="G17" i="6"/>
  <c r="H17" i="6" s="1"/>
  <c r="J34" i="7"/>
  <c r="K55" i="7"/>
  <c r="E61" i="1"/>
  <c r="F61" i="1"/>
  <c r="D61" i="1"/>
  <c r="I17" i="6"/>
  <c r="J17" i="6" s="1"/>
  <c r="K17" i="6"/>
  <c r="L17" i="6" s="1"/>
  <c r="C61" i="1"/>
  <c r="H34" i="7"/>
  <c r="I54" i="7"/>
  <c r="K46" i="7"/>
  <c r="I40" i="7"/>
  <c r="L34" i="7"/>
  <c r="K52" i="7"/>
  <c r="K49" i="7"/>
  <c r="K51" i="7"/>
  <c r="K42" i="7"/>
  <c r="K41" i="7"/>
  <c r="K50" i="7"/>
  <c r="K44" i="7"/>
  <c r="K47" i="7"/>
  <c r="K53" i="7"/>
  <c r="K56" i="7"/>
  <c r="K54" i="7"/>
  <c r="K45" i="7"/>
  <c r="K48" i="7"/>
  <c r="K43" i="7"/>
  <c r="K40" i="7"/>
  <c r="I53" i="7"/>
  <c r="I49" i="7"/>
  <c r="I51" i="7"/>
  <c r="I43" i="7"/>
  <c r="I45" i="7"/>
  <c r="I41" i="7"/>
  <c r="I56" i="7"/>
  <c r="I48" i="7"/>
  <c r="I50" i="7"/>
  <c r="I46" i="7"/>
  <c r="I52" i="7"/>
  <c r="I55" i="7"/>
  <c r="I44" i="7"/>
  <c r="I47" i="7"/>
  <c r="I42" i="7"/>
  <c r="G56" i="7"/>
  <c r="M40" i="7"/>
  <c r="M55" i="7"/>
  <c r="G46" i="7"/>
  <c r="G55" i="7"/>
  <c r="G44" i="7"/>
  <c r="G50" i="7"/>
  <c r="G45" i="7"/>
  <c r="G41" i="7"/>
  <c r="G51" i="7"/>
  <c r="G52" i="7"/>
  <c r="G43" i="7"/>
  <c r="G54" i="7"/>
  <c r="G40" i="7"/>
  <c r="G53" i="7"/>
  <c r="G49" i="7"/>
  <c r="G42" i="7"/>
  <c r="G48" i="7"/>
  <c r="G47" i="7"/>
  <c r="M42" i="7"/>
  <c r="M47" i="7"/>
  <c r="M56" i="7"/>
  <c r="M52" i="7"/>
  <c r="M45" i="7"/>
  <c r="M54" i="7"/>
  <c r="M51" i="7"/>
  <c r="M41" i="7"/>
  <c r="M43" i="7"/>
  <c r="M49" i="7"/>
  <c r="M50" i="7"/>
  <c r="M53" i="7"/>
  <c r="M48" i="7"/>
  <c r="M46" i="7"/>
  <c r="M44" i="7"/>
  <c r="K7" i="7" l="1"/>
  <c r="I18" i="7"/>
  <c r="F17" i="6"/>
  <c r="E21" i="6"/>
  <c r="F19" i="6"/>
  <c r="G19" i="6"/>
  <c r="Q13" i="6" s="1"/>
  <c r="G34" i="7"/>
  <c r="G18" i="7"/>
  <c r="G32" i="7"/>
  <c r="G33" i="7"/>
  <c r="G7" i="7"/>
  <c r="G11" i="7"/>
  <c r="G29" i="7"/>
  <c r="G20" i="7"/>
  <c r="K9" i="7"/>
  <c r="G14" i="7"/>
  <c r="G25" i="7"/>
  <c r="G28" i="7"/>
  <c r="K18" i="7"/>
  <c r="I30" i="7"/>
  <c r="K6" i="7"/>
  <c r="K16" i="7"/>
  <c r="K14" i="7"/>
  <c r="I20" i="7"/>
  <c r="G6" i="7"/>
  <c r="G16" i="7"/>
  <c r="G10" i="7"/>
  <c r="G13" i="7"/>
  <c r="G22" i="7"/>
  <c r="K32" i="7"/>
  <c r="K11" i="7"/>
  <c r="K26" i="7"/>
  <c r="K29" i="7"/>
  <c r="I17" i="7"/>
  <c r="G26" i="7"/>
  <c r="G17" i="7"/>
  <c r="G23" i="7"/>
  <c r="K20" i="7"/>
  <c r="K8" i="7"/>
  <c r="K15" i="7"/>
  <c r="K17" i="7"/>
  <c r="G15" i="7"/>
  <c r="G19" i="7"/>
  <c r="G8" i="7"/>
  <c r="G24" i="7"/>
  <c r="G27" i="7"/>
  <c r="G30" i="7"/>
  <c r="G21" i="7"/>
  <c r="G5" i="7"/>
  <c r="G31" i="7"/>
  <c r="G9" i="7"/>
  <c r="I21" i="7"/>
  <c r="I34" i="7"/>
  <c r="K24" i="7"/>
  <c r="K31" i="7"/>
  <c r="K25" i="7"/>
  <c r="K34" i="7"/>
  <c r="K23" i="7"/>
  <c r="K33" i="7"/>
  <c r="K12" i="7"/>
  <c r="I13" i="7"/>
  <c r="K5" i="7"/>
  <c r="K19" i="7"/>
  <c r="K22" i="7"/>
  <c r="K27" i="7"/>
  <c r="K13" i="7"/>
  <c r="K21" i="7"/>
  <c r="K30" i="7"/>
  <c r="K28" i="7"/>
  <c r="K10" i="7"/>
  <c r="M11" i="7"/>
  <c r="M29" i="7"/>
  <c r="M15" i="7"/>
  <c r="M6" i="7"/>
  <c r="M19" i="7"/>
  <c r="M20" i="7"/>
  <c r="I33" i="7"/>
  <c r="I15" i="7"/>
  <c r="I27" i="7"/>
  <c r="I7" i="7"/>
  <c r="I6" i="7"/>
  <c r="I11" i="7"/>
  <c r="I14" i="7"/>
  <c r="M13" i="7"/>
  <c r="M21" i="7"/>
  <c r="M12" i="7"/>
  <c r="M33" i="7"/>
  <c r="M8" i="7"/>
  <c r="M17" i="7"/>
  <c r="M28" i="7"/>
  <c r="M5" i="7"/>
  <c r="M34" i="7"/>
  <c r="M16" i="7"/>
  <c r="M18" i="7"/>
  <c r="I12" i="7"/>
  <c r="M30" i="7"/>
  <c r="M23" i="7"/>
  <c r="M26" i="7"/>
  <c r="M24" i="7"/>
  <c r="M25" i="7"/>
  <c r="M22" i="7"/>
  <c r="M27" i="7"/>
  <c r="M10" i="7"/>
  <c r="M7" i="7"/>
  <c r="M14" i="7"/>
  <c r="M31" i="7"/>
  <c r="M9" i="7"/>
  <c r="M32" i="7"/>
  <c r="I5" i="7"/>
  <c r="I29" i="7"/>
  <c r="I10" i="7"/>
  <c r="I16" i="7"/>
  <c r="I9" i="7"/>
  <c r="I19" i="7"/>
  <c r="I26" i="7"/>
  <c r="I31" i="7"/>
  <c r="I32" i="7"/>
  <c r="I24" i="7"/>
  <c r="I25" i="7"/>
  <c r="I23" i="7"/>
  <c r="I22" i="7"/>
  <c r="I8" i="7"/>
  <c r="I28" i="7"/>
  <c r="E77" i="1"/>
  <c r="F77" i="1"/>
  <c r="D77" i="1"/>
  <c r="D82" i="1" s="1"/>
  <c r="I19" i="6"/>
  <c r="R13" i="6" s="1"/>
  <c r="K19" i="6"/>
  <c r="S13" i="6" s="1"/>
  <c r="C77" i="1"/>
  <c r="H19" i="6" l="1"/>
  <c r="L19" i="6"/>
  <c r="J19" i="6"/>
  <c r="C82" i="1"/>
  <c r="E25" i="6"/>
  <c r="F21" i="6"/>
  <c r="G21" i="6"/>
  <c r="E82" i="1"/>
  <c r="F82" i="1"/>
  <c r="I21" i="6"/>
  <c r="K21" i="6"/>
  <c r="J21" i="6" l="1"/>
  <c r="L21" i="6"/>
  <c r="H21" i="6"/>
  <c r="G25" i="6"/>
  <c r="E29" i="6"/>
  <c r="F25" i="6"/>
  <c r="E87" i="1"/>
  <c r="F87" i="1"/>
  <c r="D87" i="1"/>
  <c r="K25" i="6"/>
  <c r="L25" i="6" s="1"/>
  <c r="I25" i="6"/>
  <c r="J25" i="6" s="1"/>
  <c r="C87" i="1"/>
  <c r="H25" i="6" l="1"/>
  <c r="G29" i="6"/>
  <c r="Q15" i="6" s="1"/>
  <c r="Q21" i="6" s="1"/>
  <c r="P5" i="6"/>
  <c r="P15" i="6"/>
  <c r="P21" i="6" s="1"/>
  <c r="E31" i="6"/>
  <c r="F29" i="6"/>
  <c r="K29" i="6"/>
  <c r="I29" i="6"/>
  <c r="R15" i="6" l="1"/>
  <c r="R21" i="6" s="1"/>
  <c r="R5" i="6"/>
  <c r="S15" i="6"/>
  <c r="S21" i="6" s="1"/>
  <c r="S5" i="6"/>
  <c r="J29" i="6"/>
  <c r="H29" i="6"/>
  <c r="Q5" i="6"/>
  <c r="L29" i="6"/>
  <c r="G31" i="6"/>
  <c r="H31" i="6" s="1"/>
  <c r="F31" i="6"/>
  <c r="I31" i="6"/>
  <c r="J31" i="6" s="1"/>
  <c r="K31" i="6"/>
  <c r="L3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Rottmann</author>
  </authors>
  <commentList>
    <comment ref="A23" authorId="0" shapeId="0" xr:uid="{00000000-0006-0000-0200-000001000000}">
      <text>
        <r>
          <rPr>
            <sz val="9"/>
            <color indexed="81"/>
            <rFont val="Tahoma"/>
            <family val="2"/>
          </rPr>
          <t>Kontostand zum Stichtag (letzter des Monats)</t>
        </r>
        <r>
          <rPr>
            <b/>
            <sz val="9"/>
            <color indexed="81"/>
            <rFont val="Tahoma"/>
            <family val="2"/>
          </rPr>
          <t xml:space="preserve">
</t>
        </r>
      </text>
    </comment>
    <comment ref="A26" authorId="0" shapeId="0" xr:uid="{00000000-0006-0000-0200-000002000000}">
      <text>
        <r>
          <rPr>
            <sz val="9"/>
            <color indexed="81"/>
            <rFont val="Tahoma"/>
            <family val="2"/>
          </rPr>
          <t xml:space="preserve">vom Kunden bezahlte Rechnungen, bzw. erwarteter Zahlungseingang: Hier die vereinbarten Zahlungsziele berücksichtigen. Als Basis kann die aktuelle Debitorenliste dienen, in der alle Zahlungsziele enthalten sein sollen. Dementsprechend ist die Liquiditätsplanung im zeitlichen Versatz mit dem Geldeingang zu planen. 
Forderungsausfälle von bereits gestellten Rechnungen berücksichtigen (Negativ-Zahl)
</t>
        </r>
      </text>
    </comment>
    <comment ref="A29" authorId="0" shapeId="0" xr:uid="{00000000-0006-0000-0200-000003000000}">
      <text>
        <r>
          <rPr>
            <sz val="9"/>
            <color indexed="81"/>
            <rFont val="Tahoma"/>
            <family val="2"/>
          </rPr>
          <t xml:space="preserve">z.B. Gesellschafter bringt Barmittel ein 
</t>
        </r>
      </text>
    </comment>
    <comment ref="A30" authorId="0" shapeId="0" xr:uid="{00000000-0006-0000-0200-000004000000}">
      <text>
        <r>
          <rPr>
            <sz val="9"/>
            <color indexed="81"/>
            <rFont val="Tahoma"/>
            <family val="2"/>
          </rPr>
          <t>Bank stellt den genehmigten Kredit bereit</t>
        </r>
        <r>
          <rPr>
            <b/>
            <sz val="9"/>
            <color indexed="81"/>
            <rFont val="Tahoma"/>
            <family val="2"/>
          </rPr>
          <t xml:space="preserve">
</t>
        </r>
      </text>
    </comment>
    <comment ref="A31" authorId="0" shapeId="0" xr:uid="{00000000-0006-0000-0200-000005000000}">
      <text>
        <r>
          <rPr>
            <sz val="9"/>
            <color indexed="81"/>
            <rFont val="Tahoma"/>
            <family val="2"/>
          </rPr>
          <t xml:space="preserve">z.B. nicht betriebsnotwendiges Anlagevermögen wird zur Liquiditätsbeschafftung verkauft
</t>
        </r>
      </text>
    </comment>
    <comment ref="A32" authorId="0" shapeId="0" xr:uid="{00000000-0006-0000-0200-000006000000}">
      <text>
        <r>
          <rPr>
            <sz val="9"/>
            <color indexed="81"/>
            <rFont val="Tahoma"/>
            <family val="2"/>
          </rPr>
          <t>Einnahmen aus Vermietung und Verpachtung, Gründungszuschuss</t>
        </r>
      </text>
    </comment>
    <comment ref="A43" authorId="0" shapeId="0" xr:uid="{00000000-0006-0000-0200-000007000000}">
      <text>
        <r>
          <rPr>
            <sz val="9"/>
            <color indexed="81"/>
            <rFont val="Tahoma"/>
            <family val="2"/>
          </rPr>
          <t>Abgleich mit Fixkostenblock aus der  Gewinn- und Verlustrechnung / Betriebswirtschaftlichen Auswertung (BWA) und ggf. noch Zeilen ergänzen</t>
        </r>
      </text>
    </comment>
    <comment ref="A68" authorId="0" shapeId="0" xr:uid="{00000000-0006-0000-0200-000008000000}">
      <text>
        <r>
          <rPr>
            <sz val="9"/>
            <color indexed="81"/>
            <rFont val="Tahoma"/>
            <family val="2"/>
          </rPr>
          <t xml:space="preserve">Gesellschafter entnimmt Geldbetrag, Einzelfirmen und Selbstständigen mit EÜR bringen hier die Lebenshaltungskosten zum Ansatz (Pauschalansätze 25 TEUR pro Jahr zuzüglich 5 TEUR pro Kind und 10 TEUR für Ehefrau)
</t>
        </r>
      </text>
    </comment>
  </commentList>
</comments>
</file>

<file path=xl/sharedStrings.xml><?xml version="1.0" encoding="utf-8"?>
<sst xmlns="http://schemas.openxmlformats.org/spreadsheetml/2006/main" count="786" uniqueCount="417">
  <si>
    <t>Umsatzerlöse</t>
  </si>
  <si>
    <t>Mieten &amp; Pachten</t>
  </si>
  <si>
    <t>Instandhaltungskosten</t>
  </si>
  <si>
    <t>EDV-Kosten</t>
  </si>
  <si>
    <t>Fortbildungskosten</t>
  </si>
  <si>
    <t>Fachliteratur</t>
  </si>
  <si>
    <t>Nebenkosten des Geldverkehrs</t>
  </si>
  <si>
    <t>Werbekosten</t>
  </si>
  <si>
    <t>Reisekosten</t>
  </si>
  <si>
    <t>Verpackungskosten</t>
  </si>
  <si>
    <t>Messekosten</t>
  </si>
  <si>
    <t>Frachtkosten</t>
  </si>
  <si>
    <t>Erträge aus Beteiligungen</t>
  </si>
  <si>
    <t>Erträge aus EAV</t>
  </si>
  <si>
    <t>Abschreibungen auf Finanzanlagen</t>
  </si>
  <si>
    <t>Aufwendungen aus EAV</t>
  </si>
  <si>
    <t>Kursverluste</t>
  </si>
  <si>
    <t>Kursgewinne</t>
  </si>
  <si>
    <t>Aufwendungen aus Beteiligungen</t>
  </si>
  <si>
    <t>Zuschreibungen auf Finanzanlagen</t>
  </si>
  <si>
    <t>A.O. Erträge</t>
  </si>
  <si>
    <t>A.O. Aufwendungen</t>
  </si>
  <si>
    <t>Ergebnis der gewöhnlichen Geschäftstätigkeit</t>
  </si>
  <si>
    <t>sonstige Steuern</t>
  </si>
  <si>
    <t>Aufwand für bezogene Leistungen</t>
  </si>
  <si>
    <t>Immaterielle Vermögensgegenstände (Gesamteingabe)</t>
  </si>
  <si>
    <t>Geschäfts- oder Firmenwert</t>
  </si>
  <si>
    <t>Geleistete Anzahlungen AV</t>
  </si>
  <si>
    <t>Anteile an verbundenen Unternehmen AV</t>
  </si>
  <si>
    <t>Ausleihungen an verbundene Unternehmen</t>
  </si>
  <si>
    <t>Beteiligungen</t>
  </si>
  <si>
    <t>Wertpapiere des Anlagevermögens</t>
  </si>
  <si>
    <t>Sonstige Ausleihungen</t>
  </si>
  <si>
    <t>Unfertige Erzeugnisse, unfertige Leistungen</t>
  </si>
  <si>
    <t>Geleistete Anzahlungen UV</t>
  </si>
  <si>
    <t>Sonstige Vermögensgegenstände</t>
  </si>
  <si>
    <t>Forderungen gegenüber verbundenen Unternehmen</t>
  </si>
  <si>
    <t>Forderungen gegenüber Gesellschaftern</t>
  </si>
  <si>
    <t>Anteile an verbundenen Unternehmen UV</t>
  </si>
  <si>
    <t>Eigene Anteile</t>
  </si>
  <si>
    <t>Sonstige Wertpapiere</t>
  </si>
  <si>
    <t>Kassenbestand</t>
  </si>
  <si>
    <t>Guthaben bei Kreditinstituten</t>
  </si>
  <si>
    <t>Umlaufvermögen (Gesamteingabe)</t>
  </si>
  <si>
    <t>Gezeichnetes Kapital</t>
  </si>
  <si>
    <t>Kapitalrücklage</t>
  </si>
  <si>
    <t>Gesetzliche Rücklage</t>
  </si>
  <si>
    <t>Rücklage für eigene Anteile</t>
  </si>
  <si>
    <t>Satzungsgemäße Rücklagen</t>
  </si>
  <si>
    <t>Andere Gewinnrücklagen</t>
  </si>
  <si>
    <t>Steuerrückstellungen</t>
  </si>
  <si>
    <t>Sonstige Rückstellungen</t>
  </si>
  <si>
    <t>Erhaltene Anzahlungen auf Bestellungen</t>
  </si>
  <si>
    <t>Sonstige Verbindlichkeiten</t>
  </si>
  <si>
    <t>Gesellschafterdarlehen</t>
  </si>
  <si>
    <t>Porto, Telefon</t>
  </si>
  <si>
    <t>Büromaterial</t>
  </si>
  <si>
    <t>Rechts- &amp; Beratungskosten</t>
  </si>
  <si>
    <t>auf Vermögensgegenstände des AV</t>
  </si>
  <si>
    <t>auf Vermögensgegenstände des UV</t>
  </si>
  <si>
    <t>BVÄ Roh-, Hilfs- &amp; Betriebsstoffen</t>
  </si>
  <si>
    <t>Aufwand für RHB &amp; für bezogene Waren</t>
  </si>
  <si>
    <t>BVÄ fertige &amp; unfertige Erzeugnisse</t>
  </si>
  <si>
    <t>Bewirtung &amp; Geschenke</t>
  </si>
  <si>
    <t>sonstige Zinsen &amp; ähnliche Erträge</t>
  </si>
  <si>
    <t>sonstige Zinsen &amp; ähnliche Aufwendungen</t>
  </si>
  <si>
    <t>Versicherungen &amp; Beiträge</t>
  </si>
  <si>
    <t>Steuern vom Einkommen &amp; Ertrag</t>
  </si>
  <si>
    <t>Löhne &amp; Gehälter</t>
  </si>
  <si>
    <t>Technische Anlagen &amp; Maschinen</t>
  </si>
  <si>
    <t>Andere Anlagen,  Betriebs- &amp; Geschäftsausstattung</t>
  </si>
  <si>
    <t>Geleistete Anzahlungen &amp; Anlagen im Bau</t>
  </si>
  <si>
    <t>Roh-, Hilfs- &amp; Betriebsstoffe</t>
  </si>
  <si>
    <t>Forderungen aus Lieferung &amp; Leistung</t>
  </si>
  <si>
    <t>Rückstellungen für Pensionen &amp; ähnliche Verpflichtungen</t>
  </si>
  <si>
    <t>Jahresüberschuss/Jahresfehlbetrag</t>
  </si>
  <si>
    <t>Gewinnvortrag/Verlustvortrag</t>
  </si>
  <si>
    <t>TEUR</t>
  </si>
  <si>
    <t>Konzessionen, gewerbliche Schutzrechte &amp; ähnliche Rechte</t>
  </si>
  <si>
    <t>Grundstücke, grundstücksgleiche Rechte &amp; Bauten</t>
  </si>
  <si>
    <t>Ausleihungen an Unternehmen, mit Beteiligungsverhältnis</t>
  </si>
  <si>
    <t>Forderungen gegen Unternehmen, mit Beteiligungsverhältnis</t>
  </si>
  <si>
    <t>Verbindlichkeiten aus der Annahme gezogener Wechsel</t>
  </si>
  <si>
    <t>%</t>
  </si>
  <si>
    <t>Bilanzsumme</t>
  </si>
  <si>
    <t>Aktiva</t>
  </si>
  <si>
    <t>A.</t>
  </si>
  <si>
    <t>I.</t>
  </si>
  <si>
    <t>II.</t>
  </si>
  <si>
    <t>1.</t>
  </si>
  <si>
    <t>3.</t>
  </si>
  <si>
    <t>2.</t>
  </si>
  <si>
    <t>4.</t>
  </si>
  <si>
    <t>III.</t>
  </si>
  <si>
    <t>5.</t>
  </si>
  <si>
    <t>B.</t>
  </si>
  <si>
    <t>IV.</t>
  </si>
  <si>
    <t>Passiva</t>
  </si>
  <si>
    <t>C.</t>
  </si>
  <si>
    <t>D.</t>
  </si>
  <si>
    <t>Verbindlichkeiten aus Lieferung und Leistung</t>
  </si>
  <si>
    <t>Aktive latente Steuern</t>
  </si>
  <si>
    <t>E.</t>
  </si>
  <si>
    <t>Anleihen</t>
  </si>
  <si>
    <t>Erträge aus anderen Wertpapieren und Ausleihungen</t>
  </si>
  <si>
    <t>Aktiver Rechnungsabgrenzungsposten</t>
  </si>
  <si>
    <t>Umsatzsteuer-Verbindl.</t>
  </si>
  <si>
    <t>Verbindlichkeiten ggü.verbundenen Unternehmen</t>
  </si>
  <si>
    <t>Verbindlichkeiten ggü. Untern., mit Beteiligungsverhältnis</t>
  </si>
  <si>
    <t>Genussrechtskapital (Mezzanine)</t>
  </si>
  <si>
    <t>Fertige Erzeugnisse &amp; Waren</t>
  </si>
  <si>
    <t>Nicht durch Eigenkapital gedeckter Verlustanteil</t>
  </si>
  <si>
    <t>Sonstige immaterielle Vermögensgegenstände</t>
  </si>
  <si>
    <t>Sonstige Sachanlagen</t>
  </si>
  <si>
    <t>Sonstige Finanzanlagen</t>
  </si>
  <si>
    <t>Sonstige Vorräte</t>
  </si>
  <si>
    <t>Sonstige Forderungen &amp; sonstige Vermögensgegenstände</t>
  </si>
  <si>
    <t>Sonstige Gewinnrücklagen</t>
  </si>
  <si>
    <t>Andere aktivierte Eigenleistungen</t>
  </si>
  <si>
    <t>Sonstige betriebliche Erträge</t>
  </si>
  <si>
    <t>Sonstiges</t>
  </si>
  <si>
    <t>a.</t>
  </si>
  <si>
    <t>b.</t>
  </si>
  <si>
    <t>Bilanz</t>
  </si>
  <si>
    <t>Anlagenintensität I</t>
  </si>
  <si>
    <t>Eigenkapitalquote</t>
  </si>
  <si>
    <t>Fremdkapitalquote</t>
  </si>
  <si>
    <t>Materialquote</t>
  </si>
  <si>
    <t>Personalintensität I</t>
  </si>
  <si>
    <t>EBITDA-Marge</t>
  </si>
  <si>
    <t>EBT-Marge</t>
  </si>
  <si>
    <t>Verbindlichkeiten ggü. Kreditinstitut (KI)</t>
  </si>
  <si>
    <t>Soziale Abgaben &amp; Aufwendungen für Altersversorgung</t>
  </si>
  <si>
    <t>Energiekosten</t>
  </si>
  <si>
    <t>Sonstige Kosten</t>
  </si>
  <si>
    <t>Gewinn- und Verlustrechnung</t>
  </si>
  <si>
    <t>= Gesamtleistung</t>
  </si>
  <si>
    <t>= Rohertrag</t>
  </si>
  <si>
    <t>= Deckungsbeitrag</t>
  </si>
  <si>
    <t>= EBITDA</t>
  </si>
  <si>
    <t>= EBIT (Betriebsergebnis)</t>
  </si>
  <si>
    <t>= A.O. Ergebnis</t>
  </si>
  <si>
    <t>= EBT</t>
  </si>
  <si>
    <t>= Jahresüberschuss / Jahresfehlbetrag</t>
  </si>
  <si>
    <t>Materialaufwand (Eingabe Gesamtwert)</t>
  </si>
  <si>
    <t>Personalaufwand (Eingabe Gesamtwert)</t>
  </si>
  <si>
    <t>Sonstige betriebliche Aufwendungen (Eingabe Gesamtwert)</t>
  </si>
  <si>
    <t>Betriebskosten (Eingabe Gesamtwert)</t>
  </si>
  <si>
    <t>Verwaltungskosten (Eingabe Gesamtwert)</t>
  </si>
  <si>
    <t>Vertriebskosten (Eingabe Gesamtwert)</t>
  </si>
  <si>
    <t>Abschreibungen (Eingabe Gesamtwert)</t>
  </si>
  <si>
    <t>Finanzergebnis (Eingabe Gesamtwert)</t>
  </si>
  <si>
    <t>A.O. Ergebnis (Eingabe Gesamtwert)</t>
  </si>
  <si>
    <t>Sachanlagen (Eingabe Gesamtwert)</t>
  </si>
  <si>
    <t>Finanzanlagen (Eingabe Gesamtwert)</t>
  </si>
  <si>
    <t>Vorräte (Eingabe Gesamtwert)</t>
  </si>
  <si>
    <t>Forderungen &amp; sonstige Vermögensgegenstände (Eingabe Gesamtwert)</t>
  </si>
  <si>
    <t>Wertpapiere (Eingabe Gesamtwert)</t>
  </si>
  <si>
    <t>Kassenbestand/Guthaben bei Kreditinstituten (Eingabe Gesamtwert)</t>
  </si>
  <si>
    <t>Eigenkapital (Eingabe Gesamtwert)</t>
  </si>
  <si>
    <t>Gewinnrücklagen (Eingabe Gesamtwert)</t>
  </si>
  <si>
    <t>Rückstellungen (Eingabe Gesamtwert)</t>
  </si>
  <si>
    <t>Verbindlichkeiten (Eingabe Gesamtwert)</t>
  </si>
  <si>
    <t xml:space="preserve">Passiver Rechnungsabgrenzungsposten </t>
  </si>
  <si>
    <t xml:space="preserve">Passive latente Steuern </t>
  </si>
  <si>
    <t xml:space="preserve">Sonstiges </t>
  </si>
  <si>
    <t>IST</t>
  </si>
  <si>
    <t>PLAN</t>
  </si>
  <si>
    <t>Gesamtleistung in T€</t>
  </si>
  <si>
    <t>GuV - Kennzahlen</t>
  </si>
  <si>
    <t>Bilanz - Kennzahlen</t>
  </si>
  <si>
    <t>Umsatzrendite</t>
  </si>
  <si>
    <t>Betriebskapital in Euro</t>
  </si>
  <si>
    <t xml:space="preserve">Bilanz - Kennzahlen: Erläuterungen </t>
  </si>
  <si>
    <t>GuV - Kennzahlen: Erläuterungen</t>
  </si>
  <si>
    <t xml:space="preserve">Die Gesamtleistung gibt an, was die Gesellschaft im operativen Geschäft an Leistung erbracht hat. </t>
  </si>
  <si>
    <t>Materialaufwand (automtische Summe)</t>
  </si>
  <si>
    <t>Personalaufwand (automatische Summe)</t>
  </si>
  <si>
    <t>Sonstige betr. Aufwendungen (automatische Summe)</t>
  </si>
  <si>
    <t>Betriebskosten (automatische Summe)</t>
  </si>
  <si>
    <t>Verwaltungskosten (automatischeSumme)</t>
  </si>
  <si>
    <t>Vertriebskosten (automatische Summe)</t>
  </si>
  <si>
    <t>Abschreibungen (automatische Summe)</t>
  </si>
  <si>
    <t>Finanzergebnis (automatische Summe)</t>
  </si>
  <si>
    <t>Die Felder mit den folgenden Farben</t>
  </si>
  <si>
    <t>Hinweise zur Eingabe der Daten:</t>
  </si>
  <si>
    <t>: Diese Zellen stellen eine automatisch verformelte Summe der Einzelpositionen dar.</t>
  </si>
  <si>
    <t>: Diese Zellen stellen relevante Betriebswirtschaftliche Ergebnisse dar, die automatisch berechnet werden.</t>
  </si>
  <si>
    <t>Allgemeine Erläuterung:</t>
  </si>
  <si>
    <t>Vorrangig werden die Gewinn- und Verlustrechnung sowie die Bilanz betrachtet. Mit der Eingabe der IST Zahlen des Unternehmens in die vorgefertigten Tabellenblätter</t>
  </si>
  <si>
    <t xml:space="preserve">Diese Kennzahlenanalyse soll Unternehmen helfen, die finanzwirtschaftliche Leistungsfähigkeit darzustellen. Die Analyse basiert auf Ist-Daten des Jahresabschlusses. </t>
  </si>
  <si>
    <t>weiterführende Beratung durch Spezialisten dienen können. Die Kennzahlenanalyse richtet sich an Geschäftsführer sowie Mitarbeiter von</t>
  </si>
  <si>
    <t>Spezielle Erläuterung zur Dateneingabe:</t>
  </si>
  <si>
    <t>Finanz- und Rechnungswesenabteilungen sowie dem Controlling im Unternehmen.</t>
  </si>
  <si>
    <t>2. Eingabe der GuV Daten in die dafür vorgesehenen Eingabezellen (siehe oben)</t>
  </si>
  <si>
    <t>Dateneingabe:</t>
  </si>
  <si>
    <t>Datenauswertung:</t>
  </si>
  <si>
    <t>2. Im Tabellenblatt "Bilanz Monitor" wird eine komprimierte Bilanz auf Basis der eingebenen Daten dargestellt mit den wichtigsten Kennzahlen</t>
  </si>
  <si>
    <t>1. Im Tabellenblatt "GuV Monitor" wird eine komprimierte Gewinn- und Verlustrechnung auf Basis der eingebenen Daten dargestellt mit den wichtigsten Kennzahlen</t>
  </si>
  <si>
    <t>1. Als Eingabebasis dienen die letzten, testierten Jahresabschlüsse oder unterjährige Daten zur Zwischenauswertung und Planung</t>
  </si>
  <si>
    <t>3. Mit einem Klick auf die Kennzahlbezeichnung werden Sie automatisch in das Tabellenblatt "Erläuterung Kennzahlen" geleitet.</t>
  </si>
  <si>
    <t xml:space="preserve">4. Im Tabellenblatt "Erläuterung Kennzahlen" werden die einzelnen Kennzahlen erläutert. </t>
  </si>
  <si>
    <t>Disclaimer:</t>
  </si>
  <si>
    <t xml:space="preserve">Obwohl sie mit größtmöglicher Sorgfalt erstellt wurden, kann eine Haftung für ihre inhaltliche Richtigkeit nicht übernommen werden. Sie können eine Beratung im Einzelfall (z.B. durch einen Rechtsanwalt, Steuerberater, Unternehmensberater etc.) nicht ersetzen. </t>
  </si>
  <si>
    <t>: Diese Zellen sind Eingabezellen, nur hier können Sie die Daten eingeben</t>
  </si>
  <si>
    <t>Immaterielle Vermögensgegenstände (automatische Summe)</t>
  </si>
  <si>
    <t>Sachanlagen (automatische Summe)</t>
  </si>
  <si>
    <t>Finanzanlagen (automatische Summe)</t>
  </si>
  <si>
    <t>Vorräte (automatische Summe)</t>
  </si>
  <si>
    <t>Forderungen &amp; sonstige Vermögensgegenstände (automatische Summe)</t>
  </si>
  <si>
    <t>Wertpapiere (automatische Summe)</t>
  </si>
  <si>
    <t>Kassenbestand/Guthaben bei Kreditinstituten (automatische Summe)</t>
  </si>
  <si>
    <t>Gewinnrücklagen (automatische Summe)</t>
  </si>
  <si>
    <t>Anlagevermögen (automatische Summe)</t>
  </si>
  <si>
    <t>Umlaufvermögen (automatische Summe)</t>
  </si>
  <si>
    <t>AKTIVA (automatische Summe)</t>
  </si>
  <si>
    <t>Eigenkapital (automatische Summe)</t>
  </si>
  <si>
    <t>Rückstellungen (automatische Summe)</t>
  </si>
  <si>
    <t>Verbindlichkeiten (automatische Summe)</t>
  </si>
  <si>
    <t>PASSIVA (automatische Summe)</t>
  </si>
  <si>
    <t>Check Bilanzsumme</t>
  </si>
  <si>
    <t>Anlagevermögen (Eingabe Gesamtwert d)</t>
  </si>
  <si>
    <t xml:space="preserve">Die EBT Marge gibt die Rentabilität des Umsatzes an. Sie bezeichnet den Gewinn, der in einem Unternehmen vor Abzug der Ertragssteuern erzielt wird. Mit ihrer Hilfe ist es möglich die Ertragskraft einer Gesellschaft im Hinblick auf internationale Wettbewerber einzuschätzen. </t>
  </si>
  <si>
    <t>d</t>
  </si>
  <si>
    <t>SOLL</t>
  </si>
  <si>
    <t>Abweichung in %</t>
  </si>
  <si>
    <t xml:space="preserve">SOLL </t>
  </si>
  <si>
    <t>in %</t>
  </si>
  <si>
    <t>EUR</t>
  </si>
  <si>
    <t>Materialaufwand (automatische Summe)</t>
  </si>
  <si>
    <t>GuV Soll / IST Vergleich auf Monatsbasis</t>
  </si>
  <si>
    <t>Jan</t>
  </si>
  <si>
    <t>Feb</t>
  </si>
  <si>
    <t>Mrz</t>
  </si>
  <si>
    <t>Apr</t>
  </si>
  <si>
    <t>Mai</t>
  </si>
  <si>
    <t>Jun</t>
  </si>
  <si>
    <t>Jul</t>
  </si>
  <si>
    <t>Aug</t>
  </si>
  <si>
    <t>Sep</t>
  </si>
  <si>
    <t>Okt</t>
  </si>
  <si>
    <t>Nov</t>
  </si>
  <si>
    <t>Dez</t>
  </si>
  <si>
    <t>Jahr</t>
  </si>
  <si>
    <t>Liquiditätsplan</t>
  </si>
  <si>
    <t xml:space="preserve">Die Liquiditätsplanung dient zur Analyse der Liquiditätsentwicklung im Unternehmen. Besonders in Sondersituationen und Krisenphasen ist es elementar, die notwendige Liquidität zur Aufrechterhaltung des Geschäftsbetriebes sicherzustellen. </t>
  </si>
  <si>
    <t>Um dies zu überwachen und um den Überblick über die aktuellen Zahlen zu haben, benötigen Firmen einen Liquiditätsplan.</t>
  </si>
  <si>
    <r>
      <t>Im Rahmen der Liquiditätsplanung werden die entsprechenden ‎</t>
    </r>
    <r>
      <rPr>
        <b/>
        <sz val="10"/>
        <rFont val="Arial"/>
        <family val="2"/>
      </rPr>
      <t>Ein- und Auszahlungen</t>
    </r>
    <r>
      <rPr>
        <sz val="10"/>
        <color theme="1"/>
        <rFont val="Frutiger Light"/>
        <family val="2"/>
      </rPr>
      <t xml:space="preserve"> an ihren jeweiligen Fälligkeitsterminen ‎‎(teilw. unter Berücksichtigung des durchschnittlichen ‎Zahlungsziels) gegenübergestellt. </t>
    </r>
  </si>
  <si>
    <t>Der Saldo spiegelt dann ‎unter Anrechnung der Anfangssalden die Veränderung der liquiden Mittel wider und zeigt, ob die zur Verfügung ‎stehenden Kontokorrentlinien ausreichend sind. ‎</t>
  </si>
  <si>
    <t>Im Liquiditätsplan erfolgt die fortlaufende Planung/Darstellung der konkreten Zahlungsströme: die zu erwartenden Einnahmen und Ausgaben werden den Monaten zugeordnet, in denen sie (voraussichtlich) anfallen.</t>
  </si>
  <si>
    <t>Wichtige Hinweise:</t>
  </si>
  <si>
    <t>1. Diese Liquiditätsplanung dient als Basis zur weiterführenden Beratung durch spezialisierte Unternehmensberatungen sowie Rechtsberatungen bei etwaigen Fragen zu einer Insolvenzantragspflicht.</t>
  </si>
  <si>
    <t xml:space="preserve">2. Insbesondere für juristische Person (z.B. GmbH und AG, Genossenschaft) oder  Personenhandelsgesellschaften (GmbH &amp; Co. KG/ oHG) bestehen bei Zahlungsunfähigkeit und Überschuldung strafrechtliche und zivilrechtliche </t>
  </si>
  <si>
    <t>Haftungsrisiken. Holen Sie sich deshalb frühzeitig die Hilfe eines im Insolvenzrecht kundigen Rechtsanwalts!</t>
  </si>
  <si>
    <t>- In der Mustervorlage wird daher die Umsatzsteuerthematik (Zahllast oder Erstattung) über entsprechende Rechengrößen behandelt und als liquiditätswirksam berücksichtigt.</t>
  </si>
  <si>
    <t>- Öffentliche Förderdarlehen finanzieren i.d.R. nur die Nettoinvestition. Hier ist darauf zu achten, dass die anfallende Steuer für einen gewissen Zeitraum zwischenfinanziert werden muss!</t>
  </si>
  <si>
    <t xml:space="preserve">- Der "rechnerische" Abschreibungsbetrag wird in der Liquiditätsplanung nicht berücksichtigt, dafür wird der Tilgungsbetrag aufgenommen: dies entspricht dem tatsächlichen Geldfluss. </t>
  </si>
  <si>
    <t>Beträge in €</t>
  </si>
  <si>
    <t>Januar</t>
  </si>
  <si>
    <t xml:space="preserve">Februar  </t>
  </si>
  <si>
    <t>März</t>
  </si>
  <si>
    <t>April</t>
  </si>
  <si>
    <t>Juni</t>
  </si>
  <si>
    <t>Juli</t>
  </si>
  <si>
    <t>August</t>
  </si>
  <si>
    <t>September</t>
  </si>
  <si>
    <t>Oktober</t>
  </si>
  <si>
    <t>November</t>
  </si>
  <si>
    <t>Dezember</t>
  </si>
  <si>
    <t>Summe</t>
  </si>
  <si>
    <t>Übertrag Liquiditäts-Endbestand Vormonat</t>
  </si>
  <si>
    <t>Einzahlungen (brutto) aus</t>
  </si>
  <si>
    <t>Forderungen aus Lieferung u. Leistungen</t>
  </si>
  <si>
    <t>Barverkäufe</t>
  </si>
  <si>
    <t>erwartete Kundenanzahlungen</t>
  </si>
  <si>
    <t>Eigenkapital-Einlagen</t>
  </si>
  <si>
    <t>Kreditauszahlung</t>
  </si>
  <si>
    <t>Desinvestment und Anlageverkäufe</t>
  </si>
  <si>
    <t>sonstige Einnahmen</t>
  </si>
  <si>
    <t>Summe Liquiditätszugang</t>
  </si>
  <si>
    <t>Rechengröße:
vereinnahmte Umsatzsteuer (Mehrwertsteuer)</t>
  </si>
  <si>
    <t>Auszahlungen für Investitionen</t>
  </si>
  <si>
    <t>Grundstück/Gebäude/Umbaumaßnahmen</t>
  </si>
  <si>
    <t>Anschaffung Maschinen/Geräte</t>
  </si>
  <si>
    <t>Büroausstattung, PCs, Firmenfahrzeug</t>
  </si>
  <si>
    <t>Summe Investitionsausgaben</t>
  </si>
  <si>
    <t>Auszahlungen für betriebliche Kosten</t>
  </si>
  <si>
    <t>Ware, Material, Roh-/Hilfs-/Betriebsstoffe</t>
  </si>
  <si>
    <t>Personalkosten</t>
  </si>
  <si>
    <t>Fremdleistungen</t>
  </si>
  <si>
    <t>Miete einschl. Nebenkosten</t>
  </si>
  <si>
    <t>Leasing Maschinen</t>
  </si>
  <si>
    <t>Reparaturen, Wartung</t>
  </si>
  <si>
    <t>KFZ-Kosten: Leasing, Steuern, Versicherung</t>
  </si>
  <si>
    <t>KFZ-Kosten: Benzin, Instandhaltung, Pflege</t>
  </si>
  <si>
    <t>Sonstige Reisekosten</t>
  </si>
  <si>
    <t>Betriebl. Versicherungen / Beiträge</t>
  </si>
  <si>
    <t>Telefon/Fax/Internet/Handy/Porto</t>
  </si>
  <si>
    <t>Werbekosten, Internet, Messen, Bewirtung</t>
  </si>
  <si>
    <t>Buchführungs- und Steuerberatungskosten</t>
  </si>
  <si>
    <t>Rechtsanwalts- und Beratungskosten</t>
  </si>
  <si>
    <t>Sonstige Kosten (z.B. Gebühren, Abgaben)</t>
  </si>
  <si>
    <t>Anzahlungen an Lieferanten</t>
  </si>
  <si>
    <t>Summe betriebliche Kosten</t>
  </si>
  <si>
    <t>Mittelabfluß aus Finanzierungen</t>
  </si>
  <si>
    <t>Zinsen für Darlehen und Kontokorrentkredite</t>
  </si>
  <si>
    <t>Tilgungsraten Darlehen</t>
  </si>
  <si>
    <t>Betriebliche Steuern</t>
  </si>
  <si>
    <t xml:space="preserve">   Umsatzsteuer (Zahllast oder Erstattung)</t>
  </si>
  <si>
    <t xml:space="preserve">   Steuern (Voraus-, Nachzahlungen für GewSt, KöSt)</t>
  </si>
  <si>
    <t>Kapitalentnahmen</t>
  </si>
  <si>
    <t>Summe Liquiditätsabgang</t>
  </si>
  <si>
    <t>Rechengröße:
gezahlte Umsatzsteuer (Vorsteuer)</t>
  </si>
  <si>
    <t>+/- Mittelfluß an Konzernunternehmen</t>
  </si>
  <si>
    <r>
      <t xml:space="preserve">Liquiditätssaldo (Endbestand Monat)
</t>
    </r>
    <r>
      <rPr>
        <sz val="8"/>
        <rFont val="Arial"/>
        <family val="2"/>
      </rPr>
      <t>(Vormonat plus Liqu.Zugang minus Liqu.Abgang)</t>
    </r>
  </si>
  <si>
    <t>Stand Kontokorrent Konto (IST-Stände)</t>
  </si>
  <si>
    <t xml:space="preserve">  Bank 1</t>
  </si>
  <si>
    <t xml:space="preserve">  Bank 2</t>
  </si>
  <si>
    <t xml:space="preserve">  Bank 3</t>
  </si>
  <si>
    <t xml:space="preserve">  Bank 4</t>
  </si>
  <si>
    <t xml:space="preserve">  Bank 5</t>
  </si>
  <si>
    <t xml:space="preserve">  Bank 6</t>
  </si>
  <si>
    <t>Summe KK Stände (Inanspruchnahmen)</t>
  </si>
  <si>
    <t>Linien zzgl. Festgelder</t>
  </si>
  <si>
    <t>Freie Linien</t>
  </si>
  <si>
    <t xml:space="preserve">Beispielhafte Prämissen zur Liquiditätsplanung: </t>
  </si>
  <si>
    <t>Die wesentlichen grundsätzlichen Planungsprämissen im Rahmen einer Liquiditätsplanung sind in der Regel folgende:</t>
  </si>
  <si>
    <t>- Planung der Umsätze</t>
  </si>
  <si>
    <t>- Planung der Zahlungsziele der Debitoren</t>
  </si>
  <si>
    <t>- Planung der Zahlungsziele der Kreditoren</t>
  </si>
  <si>
    <t>- Planung von Bestandsveränderungen</t>
  </si>
  <si>
    <t>- Planung der Bildung oder Auflösung von ARAP, Rückstellungen, sonstigen Verbindlichkeiten, PRAP</t>
  </si>
  <si>
    <t>- Planung der Darlehenstilgung oder Neukreditaufnahme</t>
  </si>
  <si>
    <t>- Planung sonstiger Ein- oder Auszahlungen (Gesellschafter, Steuer, etc. )</t>
  </si>
  <si>
    <t>Im Speziellen für diese Liquiditätsplanung können folgende Prämissen eine Arbeitsgrundlage bilden:</t>
  </si>
  <si>
    <t xml:space="preserve">Einzahlungen: </t>
  </si>
  <si>
    <t>- Bewertung der Forderungen (Uneinbringlichkeit, Ausfallrisiko, etc.)</t>
  </si>
  <si>
    <t>- Vorjahreswerte der Umsatzplanung heranziehen und Szenarien (Abschlag in %) einplanen</t>
  </si>
  <si>
    <t>- Anpassung und Modellierung von Zahlungszielen im Zeitverlauf (Optimierung / Bereinigung von OPOS-Listen, genaue Planung der Zahlungseingänge, etc. )</t>
  </si>
  <si>
    <t>- Planung sonstiger Einnahmen anhand von Vorjahreswerten und/oder in % vom Umsatz</t>
  </si>
  <si>
    <t>- Planung Desinvestment und Anlagenverkäufe: Verkauf von nicht betriebsnotwendigem Betriebsvermögen und Anlagen, genaue Zahlungseingänge planen (Grad der Liquidierbarkeit).</t>
  </si>
  <si>
    <t>Auszahlungen für Investitionen:</t>
  </si>
  <si>
    <t>- Bereits geleistete Anzahlungen für Anlagevermögen (Grundstücke, Gebäude, Umbau, Sachanlagen etc.) sowie bereits zu leistende Anzahlungen/Abschlagszahlungen/Tranchen berücksichtigen</t>
  </si>
  <si>
    <t>(Anlagevermögen)</t>
  </si>
  <si>
    <t>Auszahlung für betriebliche Kosten:</t>
  </si>
  <si>
    <t>- Überprüfung aller rechtlich bestehenden Vertragsverhältnisse bzgl. der Fixkosten (z.B. Mieten und Pachten, KFZ/Maschinen-Leasing, Energielieferverträge, etc.)</t>
  </si>
  <si>
    <t>(Fixkostenblock / Umlaufvermögen)</t>
  </si>
  <si>
    <t>- Planung der Personalkosten auf Basis des Lohnjournals und Vergangenheitswerten Besondere Berücksichtigung von Kurzarbeit und Insolvenzgeld. Berücksichtigungen von Sonderzahlungen.</t>
  </si>
  <si>
    <t>- Planung von Wareneinkauf, Material und RHB auf Basis von Vergangenheitswerten sowie der Kreditorenliste (wenn vorhanden auf Basis einer Wareneinsatzplanung)</t>
  </si>
  <si>
    <t>Mittelabfluss aus Finanzierungen:</t>
  </si>
  <si>
    <t xml:space="preserve">- Planung auf Basis der Kreditverträge oder falls vorhanden Zins- und Tilgungsplanung je Kreditvertrag. Exemplarische Übersicht der Sicherheiten (Sicherheitenspiegel) </t>
  </si>
  <si>
    <t>Betriebliche Steuern:</t>
  </si>
  <si>
    <t>- Planung auf Basis von Vorauszahlungen und Festestellungsbescheiden aus Vorjahren. In enger Abstimmung mit dem Steuerberater. Anpassung aktueller steuerlicher Gegebenheiten</t>
  </si>
  <si>
    <t>Eine hohe Anlagenintensität beinhaltet ein höheres Risiko, da das Unternehmen bei Marktveränderung i.d.R. nicht so schnell reagieren kann. Es könnte zu viel Kapital im Anlagevermögen langfristig gebunden sein. Damit verliert das Unternehmen an Flexibilität, um sich an neue Marktbedingungen, die evtl. andere Anlagegüter erfordern, anzupassen.</t>
  </si>
  <si>
    <t>Die Fremdkapitalquote zeigt den Anteil des Fremdkapitals am Gesamtkapital. Sie ist Indikator für die Beurteilung des Kapitalrisikos. Bei steigendem Fremdkapital kann die Neuaufnahme von Krediten schwieriger werden. Der Zielwert ist stark branchenabhängig. Als Orientierungswert gilt &lt;67%.</t>
  </si>
  <si>
    <t>Sie können dann die Abweichungen genau analysieren und auf diese mit geeigneten Maßnahmen operativ und strategisch reagieren.</t>
  </si>
  <si>
    <t>Die monatlichen Planzahlen (SOLL) entwickeln Sie auf Basis der Analyse der vergangenen IST-Zahlen, der sich immer verändernden Rahmenbedingungen und ihrer strategischen und operativen Entscheidungen.</t>
  </si>
  <si>
    <r>
      <t xml:space="preserve">Die monatlichen </t>
    </r>
    <r>
      <rPr>
        <b/>
        <sz val="12"/>
        <color theme="1"/>
        <rFont val="Arial"/>
        <family val="2"/>
      </rPr>
      <t>Planzahlen (SOLL)</t>
    </r>
    <r>
      <rPr>
        <sz val="12"/>
        <color theme="1"/>
        <rFont val="Arial"/>
        <family val="2"/>
      </rPr>
      <t xml:space="preserve"> entwickeln Sie auf Basis der Analyse der vergangenen IST-Zahlen, der sich immer verändernden Rahmenbedingungen und ihrer strategischen und operativen Entscheidungen.</t>
    </r>
  </si>
  <si>
    <t>Die monatlichen IST-Zahlen entnehmen sie Ihrer aktuellen BWA und tragen Sie ein und erkennen dadurch sofort prozentuale Abweichungen vom SOLL.</t>
  </si>
  <si>
    <r>
      <t xml:space="preserve">Die </t>
    </r>
    <r>
      <rPr>
        <b/>
        <sz val="12"/>
        <color theme="1"/>
        <rFont val="Arial"/>
        <family val="2"/>
      </rPr>
      <t>SOLL / IST GuV</t>
    </r>
    <r>
      <rPr>
        <sz val="12"/>
        <color theme="1"/>
        <rFont val="Arial"/>
        <family val="2"/>
      </rPr>
      <t xml:space="preserve">  ist im Aufbau identisch mit der GuV im Kennzahlenmanagement-Tool (siehe Excel-Tabellenblatt `GuV Dateneingabe`). </t>
    </r>
  </si>
  <si>
    <r>
      <t xml:space="preserve">Die </t>
    </r>
    <r>
      <rPr>
        <b/>
        <sz val="12"/>
        <color theme="1"/>
        <rFont val="Arial"/>
        <family val="2"/>
      </rPr>
      <t>SOLL / IST GuV auf Monatsbasis</t>
    </r>
    <r>
      <rPr>
        <sz val="12"/>
        <color theme="1"/>
        <rFont val="Arial"/>
        <family val="2"/>
      </rPr>
      <t xml:space="preserve"> ermöglicht Ihnen Abweichungen zu Ihren Planzahlen </t>
    </r>
    <r>
      <rPr>
        <u/>
        <sz val="12"/>
        <color theme="1"/>
        <rFont val="Arial"/>
        <family val="2"/>
      </rPr>
      <t>unterjährig</t>
    </r>
    <r>
      <rPr>
        <sz val="12"/>
        <color theme="1"/>
        <rFont val="Arial"/>
        <family val="2"/>
      </rPr>
      <t xml:space="preserve"> und damit </t>
    </r>
    <r>
      <rPr>
        <u/>
        <sz val="12"/>
        <color theme="1"/>
        <rFont val="Arial"/>
        <family val="2"/>
      </rPr>
      <t>frühzeitig</t>
    </r>
    <r>
      <rPr>
        <sz val="12"/>
        <color theme="1"/>
        <rFont val="Arial"/>
        <family val="2"/>
      </rPr>
      <t xml:space="preserve"> zu erkennen. </t>
    </r>
  </si>
  <si>
    <t>Das ermöglicht Ihnen Ihre SOLL und IST Zahlen einfach per "copy-paste" in die entsprechende Tabelle zu übertragen.</t>
  </si>
  <si>
    <t>Funktion und Nutzen der SOLL / IST GuV</t>
  </si>
  <si>
    <t>Datenquellen der SOLL / IST Zahlen</t>
  </si>
  <si>
    <t>Einfache Übertragung zwischen den Tabellen per "copy-paste"</t>
  </si>
  <si>
    <t>Der Geschäftsplan (Zahlenteil)</t>
  </si>
  <si>
    <r>
      <t xml:space="preserve">Diese </t>
    </r>
    <r>
      <rPr>
        <b/>
        <sz val="12"/>
        <color theme="1"/>
        <rFont val="Arial"/>
        <family val="2"/>
      </rPr>
      <t>Kennzahlenanalyse</t>
    </r>
    <r>
      <rPr>
        <sz val="12"/>
        <color theme="1"/>
        <rFont val="Arial"/>
        <family val="2"/>
      </rPr>
      <t xml:space="preserve"> soll Unternehmen helfen, die finanzwirtschaftliche Leistungsfähigkeit darzustellen. Die Analyse basiert auf Ist-Daten des Jahresabschlusses. </t>
    </r>
  </si>
  <si>
    <r>
      <t xml:space="preserve">Der </t>
    </r>
    <r>
      <rPr>
        <b/>
        <sz val="13"/>
        <color theme="1"/>
        <rFont val="Arial"/>
        <family val="2"/>
      </rPr>
      <t>Geschäftsplan (Zahlenteil)</t>
    </r>
    <r>
      <rPr>
        <sz val="13"/>
        <color theme="1"/>
        <rFont val="Arial"/>
        <family val="2"/>
      </rPr>
      <t xml:space="preserve"> beinhaltet elementare Planungs- und Analysebausteine für Ihre operative und strategische Planung im Unternehmen. Sowohl vergangene und</t>
    </r>
  </si>
  <si>
    <t>II. Der GuV SOLL / IST Vergleich</t>
  </si>
  <si>
    <r>
      <t xml:space="preserve">Der </t>
    </r>
    <r>
      <rPr>
        <b/>
        <sz val="12"/>
        <color theme="1"/>
        <rFont val="Arial"/>
        <family val="2"/>
      </rPr>
      <t>Liquiditätsplan</t>
    </r>
    <r>
      <rPr>
        <sz val="12"/>
        <color theme="1"/>
        <rFont val="Arial"/>
        <family val="2"/>
      </rPr>
      <t xml:space="preserve"> dient zur Analyse der Liquiditätsentwicklung im Unternehmen. Besonders in Sondersituationen und Krisenphasen ist es elementar, die notwendige Liquidität zur Aufrechterhaltung des Geschäftsbetriebes sicherzustellen. </t>
    </r>
  </si>
  <si>
    <r>
      <t>Im Rahmen der Liquiditätsplanung werden die entsprechenden ‎</t>
    </r>
    <r>
      <rPr>
        <b/>
        <sz val="12"/>
        <rFont val="Arial"/>
        <family val="2"/>
      </rPr>
      <t>Ein- und Auszahlungen</t>
    </r>
    <r>
      <rPr>
        <sz val="12"/>
        <color theme="1"/>
        <rFont val="Frutiger Light"/>
        <family val="2"/>
      </rPr>
      <t xml:space="preserve"> an ihren jeweiligen Fälligkeitsterminen ‎‎(teilw. unter Berücksichtigung des durchschnittlichen ‎Zahlungsziels) gegenübergestellt. </t>
    </r>
  </si>
  <si>
    <r>
      <rPr>
        <u/>
        <sz val="16"/>
        <color theme="1"/>
        <rFont val="Arial"/>
        <family val="2"/>
      </rPr>
      <t>Hinweis</t>
    </r>
    <r>
      <rPr>
        <sz val="16"/>
        <color theme="1"/>
        <rFont val="Arial"/>
        <family val="2"/>
      </rPr>
      <t xml:space="preserve">: Einige Tabellenblätter sind mit Blattschutz versehen, das Passwort lautet: </t>
    </r>
    <r>
      <rPr>
        <b/>
        <sz val="16"/>
        <color theme="1"/>
        <rFont val="Arial"/>
        <family val="2"/>
      </rPr>
      <t>IHK102020</t>
    </r>
  </si>
  <si>
    <t>Abweichungen früh zu erkennen, zu analysieren und mit geeigneten Maßnahmen frühzeitig darauf zu reagieren.</t>
  </si>
  <si>
    <t>I. Der Liquiditätsplan</t>
  </si>
  <si>
    <t>Erhöhung oder Minderung der Bestände der fertigen und unfertigen Erzeugnisse bezeichnet. Bestandsveränderungen in diesem Sinne beziehen sich ausdrücklich nicht auf Lagerbestandsveränderungen der Handelswaren sowie der „Roh-, Hilfs- und Betriebsstoffe„.</t>
  </si>
  <si>
    <t>Als aktivierte Eigenleistung bezeichnet man bei der Gewinn- und Verlustrechnung nach dem Gesamtkostenverfahren (§ 275 Abs. 2 HGB) den Sachverhalt, dass das Unternehmen Anlagevermögen (z.B. eine Maschine oder ein Gebäude) selbst erstellt (d.h. nicht wie üblich bei Lieferanten kauft) und dieses selbsterstellte Anlagevermögen zu Herstellungskosten aktiviert. Aktivierungspflichtige Eigenleistungen -&gt; Selbsterstellte Sachanlagen wie Gebäude, Maschinen etc. sind aktivierungspflichtig (aufgrund des Vollständigkeitsgebots).
Aktivierungsfähige Eigenleistungen -&gt; Selbst geschaffene immaterielle Vermögensgegenstände des Anlagevermögens (Entwicklungskosten) hingegen sind aktivierungsfähig, d.h. sie können, müssen aber nicht aktiviert werden (Wahlrecht des § 248 Abs. 2 Satz 1 HGB).</t>
  </si>
  <si>
    <t xml:space="preserve">Der Materialaufwand setzt sich zusammen aus der Summe von Roh-, Hilfs-, Betriebsstoffen, bezogenen Waren und Leistungen. Ermittelt wird der Materialaufwand, indem der Bestand zum Anfang der Periode addiert mit den Zugängen innerhalb der Periode und subtrahiert mit dem Endbestand zum Ende der Periode (Anfangsbestand + Zugange – Abgänge = Endbestand). Wird das Ergebnis zu Anschaffungskosten bewertet, erhält man den Materialaufwand. Zu den bezogenen Leistungen zählt man u.a. Kosten für Leiharbeiter und Leistungen für Reparaturen, die von Dritten erbracht wurden. </t>
  </si>
  <si>
    <t xml:space="preserve">Hier führen Sie alle Kosten auf, die Ihnen für Roh-, Hilfs- und Betriebsstoffe sowie für bezogene Waren (die eben nicht unter "BVÄ fertige und unfertige Erzeugnisse` erscheinen) entstanden sind. Hier tauchen auch Änderungen auf, die bei einer Inventur aufgefallen sind, zum Beispiel durch Diebstahl. </t>
  </si>
  <si>
    <t>Hier listen Sie Leistungen auf, die Sie von Dritten im Zuge Ihrer Fertigungsprozesse erhalten haben. Das sind zum Beispiel Reparaturen der Maschinen.</t>
  </si>
  <si>
    <t>Zu den sonstigen betrieblichen Aufwendungen gehören nach § 275 Abs. 2 Nr. 8, Abs. 3 Nr. ‎‎7 HGB die betriebsfremden, nicht regelmäßig wiederkehrenden und periodenfremden ‎Aufwendungen.‎</t>
  </si>
  <si>
    <t>Unter dem Finanzergebnis werden Aufwendungen zusammengefasst, die aus ‎Beteiligungen, Wertpapieren und Finanzanlagen resultieren.</t>
  </si>
  <si>
    <t>Erhöhung oder Minderung der Bestände an Roh-, Hilfs- und Betriebsstoffe</t>
  </si>
  <si>
    <t>Darunter fallen die Körperschaftsteuer und die Gewerbesteuer sowie die latenten Steuern nach § 274 Abs. 2 S. 3 HGB.
Der Höhe nach umfasst die Position die tatsächlichen Ertragsteuerzahlungen, die Zuführungen zu Ertragsteuerrückstellungen (Rückstellungen, spezielle Steuerrückstellungen) und die fiktiven Ertragsteueraufwendungen für die Rückstellung für latente Steuern gem. § 274 Abs. 1 HGB. Trotz des Verrechnungsverbots in § 246 Abs. 2 HGB sind Ertragsteuererstattungen und Auflösungen nicht benötigter Steuerrückstellungen für die Vorjahre mit den Ertragsteueraufwendungen des laufenden Jahres zu verrechnen.</t>
  </si>
  <si>
    <t>Mieten und Pachten, Energiekosten, Instandhaltungskosten, Sonstige Betriebskosten</t>
  </si>
  <si>
    <t>Versicherungen und Beiträge, EDV-Kosten, Fortbildungskosten, Porto, Telefon, Büromaterial, Fachliteratur, Rechts- und Beratungskosten, Nebenkosten des Geldverkehrs, Sonstiges Verwaltungskosten</t>
  </si>
  <si>
    <t>Frachtkosten, Verpackungskosten, Werbekosten, Reisekosten, Bewirtung und Geschenke, Messekosten, Sonstige Vertriebskosten</t>
  </si>
  <si>
    <t>Erträge durch Dividenden oder Gewinnanteile</t>
  </si>
  <si>
    <t>Zinserträge</t>
  </si>
  <si>
    <t>Sammelposten für alle sonstigen Finanzerträge, die nicht aus `Beteiligungen` und aus `anderen Wertpapieren und Ausleihungen` resultieren</t>
  </si>
  <si>
    <t>Löhne und Gehälter, Soziale Abgaben und Aufwendungen für Altersvorsorge und sonstiger Personalaufwand</t>
  </si>
  <si>
    <t>Alle Abschreibungen des Anlagevermögens und des Umlaufvermögens</t>
  </si>
  <si>
    <t>Alle Abschreibungen des Anlagevermögens</t>
  </si>
  <si>
    <t>Alle Abschreibungen des Umlaufvermögens</t>
  </si>
  <si>
    <t>GuV</t>
  </si>
  <si>
    <t>abgeschafft (seit Jan. 2016)</t>
  </si>
  <si>
    <t>Steuern, die nicht Steuern vom Einkommen und vom Ertrag (Körperschaftsteuer, Gewerbesteuer) sind und die nicht aktivierungspflichtige Steuern (z.B. Grunderwerbsteuer, die als Anschaffungsnebenkosten beim Immobilienerwerb aktiviert wird) sind. Z.B.:
- Steuern vom Vermögen: Grundsteuer;
- Verkehrsteuern: Versicherungsteuer, Wechselsteuer, Rennwett- und Lotteriesteuer, Umsatzsteuer auf Eigenverbrauch, Schenkungsteuer und Erbschaftsteuer, Ausfuhrzölle (soweit nicht direkt von den Umsatzerlösen nach § 277 Abs. 1 HGB abzusetzen);
- sonstige Steuern: Getränke-, Hunde-, Jagd-, Vergnügungs- und Kfz-Steuern (die pauschalierte Lohn- und Kirchensteuer, die vom Unternehmen übernommen wird, zählt nicht zu hier auszuweisenden sonstigen Steuern, sondern stellt zusätzliches Arbeitsentgelt dar und ist daher unter Position Nr. 6a GKV auszuweisen; vgl. Rz. 93),
- ausländische Steuern, soweit sie den vorgenannten Steuern entsprechen.</t>
  </si>
  <si>
    <t>Erlöse aus dem Verkauf und der Vermietung oder ‎Verpachtung von Produkten sowie aus der Erbringung von Dienstleistungen nach Abzug von Erlösschmälerungen und der Umsatzsteuer sowie ‎sonstiger direkt mit dem Umsatz verbundener Steuern. Eine Unterscheidung nach ‎Umsätzen aus gewöhnlicher Geschäftstätigkeit und aus der sonstigen Tätigkeit erfolgt ‎nicht. So gehören z.B. auch Kantinenerlöse, Konzernumlagen oder auch Mieterträge von ‎Industrieunternehmen zukünftig zu den Umsatzerlösen.‎ Zu den direkt mit dem Umsatz verbundenen Steuern, die von den ‎Umsatzerlösen abgezogen werden müssen, gehören insbesondere die Verbrauchsteuern ‎wie z.B. die Mineralölsteuer, die Energiesteuer, die Kaffeesteuer etc. ‎</t>
  </si>
  <si>
    <t>Erlöse, die nicht unter den Begriff der Umsatzerlöse fallen, gehören zu den ‎sonstigen betrieblichen Erträgen. Dazu zählen z.B. Erträge aus dem Abgang von ‎Sachanlagen oder Erträge aus der Auflösung von Rückstellungen. ‎</t>
  </si>
  <si>
    <t>Finanzergebnis (Ertrag +, Aufwand -)</t>
  </si>
  <si>
    <t>Das ermöglicht Ihnen Ihre SOLL und IST Zahlen einfach per "copy-paste" der Jahresspalte in die entsprechende Tabelle zu übertragen.</t>
  </si>
  <si>
    <t>Planungsprämissen / Materieller Inhalt der Posten</t>
  </si>
  <si>
    <t xml:space="preserve">Die Informationen und Auskünfte der IHK Düsseldorf sind ein Service für ihre Mitgliedsunternehmen. Sie enthalten nur erste Hinweise und erheben daher keinen Anspruch auf Vollständigkeit. </t>
  </si>
  <si>
    <t>Wir danken der IHK München und Oberbayern für die Bereitstellung dieser Excel-Datei.</t>
  </si>
  <si>
    <r>
      <t>geplante Bestandsgrößen ihres Unternehmens (</t>
    </r>
    <r>
      <rPr>
        <b/>
        <sz val="13"/>
        <color theme="1"/>
        <rFont val="Arial"/>
        <family val="2"/>
      </rPr>
      <t>IHK-Kennzahlen-Tool</t>
    </r>
    <r>
      <rPr>
        <sz val="13"/>
        <color theme="1"/>
        <rFont val="Arial"/>
        <family val="2"/>
      </rPr>
      <t>) als auch (überlebens-)wichtige Stromgrößen (</t>
    </r>
    <r>
      <rPr>
        <b/>
        <sz val="13"/>
        <color theme="1"/>
        <rFont val="Arial"/>
        <family val="2"/>
      </rPr>
      <t>Liquiditätsplan</t>
    </r>
    <r>
      <rPr>
        <sz val="13"/>
        <color theme="1"/>
        <rFont val="Arial"/>
        <family val="2"/>
      </rPr>
      <t>) ermöglichen Ihnen ein differenziertes</t>
    </r>
  </si>
  <si>
    <r>
      <t xml:space="preserve">aktuelles und zukünftiges Bild auf die Entwicklung Ihres Unternehmens. Der </t>
    </r>
    <r>
      <rPr>
        <b/>
        <sz val="13"/>
        <color theme="1"/>
        <rFont val="Arial"/>
        <family val="2"/>
      </rPr>
      <t>GuV Soll / Ist Vergleich</t>
    </r>
    <r>
      <rPr>
        <sz val="13"/>
        <color theme="1"/>
        <rFont val="Arial"/>
        <family val="2"/>
      </rPr>
      <t xml:space="preserve"> auf Monatsbasis, identisch zur GuV im IHK-Kennzahlen-Tool, ermöglicht Ihnen</t>
    </r>
  </si>
  <si>
    <t xml:space="preserve">Die SOLL / IST GuV  ist im Aufbau identisch mit der GuV im IHK-Kennzahlen-Tool (siehe Excel-Tabellenblatt `GuV Dateneingabe`). </t>
  </si>
  <si>
    <t>III. Das IHK-Kennzahlen-Tool</t>
  </si>
  <si>
    <t xml:space="preserve">werden GuV- sowie bilanzrelevante Kennzahlen ermittelt die als Grundlage für zum Beispiel ein Bankgespräch oder eine </t>
  </si>
  <si>
    <t xml:space="preserve">werden GuV- sowie bilanzrelevante Kennzahlen ermittelt, die als Grundlage für zum Beispiel ein Bankgespräch oder eine </t>
  </si>
  <si>
    <t>3. Eingabe der Bilanzdaten in die dafür vorgesehenen Eingabezellen im Tabellenblatt "Bilanz Dateneingabe"</t>
  </si>
  <si>
    <t>Diese Kennzahl beschreibt den Gewinnanteil vor Steuern am Umsatz. Zudem sollten die Schwankungen der AfA-Positionen, der sonst. betrieblichen Erträge und der sonstigen betrieblichen Aufwände im Mehrjahresvergleich des EBT geprüft werden, da diese in Krisensituationen stärker ausgeprägt sein können. Das Unternehmen sollte regemäßig prüfen, ob die Umsatzrendite im Branchenvergleich angemessen ist. Bei Umsatzrenditen von unter 5% sollte darüber hinaus ein enges Monitoring erfolgen.</t>
  </si>
  <si>
    <t xml:space="preserve">Die Personalintensität zeigt den Fixkostenanteil am Personalkostenblock. Eine hohe Personalintensität kann das Unternehmen in einer Krisensituation lähmen. Während zum Beispiel Materialkosten bei sinkenden Umsätzen schnell abgebaut werden können, sind die Gehälter weiter zu zahlen. Die Flexibilität könnte aber z.B. durch variable Arbeitszeitkonten gewährleistet werden. </t>
  </si>
  <si>
    <t>Diese Kennzahl gibt Auskunft über die operative Ertragskraft im Verhältnis zum Umsatz. Je höher die EBITDA Marge ist, desto niedriger ist die Ausfallwahrscheinlichkeit. Eine hohe Marge stellt eine Pufferwirkung bei Umsatz-, Material- und Personalschwankungen dar.</t>
  </si>
  <si>
    <t xml:space="preserve">Diese Kennzahl, auch Working Capital genannt, gibt einen Hinweis auf die kurzfristige Entwicklung der Zahlungsfähigkeit eines Unternehmens und steht ganz besonders im Interesse von Fremdkapitalgebern. Ein negatives Betriebskapital deutet auf eine angespannte Liquiditätssituation hin. </t>
  </si>
  <si>
    <t>Diese Kennzahl gibt an wie hoch das Eigenkapital im Verhältnis zum Gesamtkapital (FK+EK) ist. Umso höher diese Kennzahl desto höher ist die finanzielle Stabilität des Unternehmens und die Unabhängigkeit gegenüber Fremdkapitalgebern. Dies hat Einfluss auf die Bonitätseinstufung des Unternehmens.</t>
  </si>
  <si>
    <t>Die Monate in Zeile 22 können angepasst werden, z.B. Start April 2021</t>
  </si>
  <si>
    <t xml:space="preserve">Die Materialquote gibt Auskunft über die Produktivität bzw. Effizienz im Unternehmen. Weist zum Beispiel von zwei ansonsten vergleichbaren Unternehmen das eine Unternehmen 60% Materialquote aus, hingegen das andere Unternehmen 40% Materialquote, bedeutet dies dass das eingekaufte Material zu höheren Preisen verkauft wird oder das Material zu geringeren Einkaufspreisen bezogen wurde.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</si>
</sst>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 #,##0.00\ &quot;€&quot;_-;\-* #,##0.00\ &quot;€&quot;_-;_-* &quot;-&quot;??\ &quot;€&quot;_-;_-@_-"/>
    <numFmt numFmtId="164" formatCode="_-* #,##0.00\ _€_-;\-* #,##0.00\ _€_-;_-* &quot;-&quot;??\ _€_-;_-@_-"/>
    <numFmt numFmtId="165" formatCode="#,##0.0"/>
    <numFmt numFmtId="166" formatCode="0.0%"/>
    <numFmt numFmtId="167" formatCode="* #,##0.00;* \-#,##0.00;* &quot;-&quot;??;@"/>
    <numFmt numFmtId="168" formatCode="[$-407]mmm/\ yy;@"/>
    <numFmt numFmtId="169" formatCode="_-* #,##0.00\ [$€-1]_-;\-* #,##0.00\ [$€-1]_-;_-* &quot;-&quot;??\ [$€-1]_-"/>
    <numFmt numFmtId="170" formatCode="0.0"/>
    <numFmt numFmtId="171" formatCode="#,##0\ [$€-1]"/>
    <numFmt numFmtId="172" formatCode="_-* #,##0.00\ [$€-407]_-;[Red]\-* #,##0.00\ [$€-407]_-;_-* &quot;-&quot;??\ [$€-407]_-;_-@_-"/>
    <numFmt numFmtId="173" formatCode="_-* #,##0.00\ [$€]_-;\-* #,##0.00\ [$€]_-;_-* &quot;-&quot;??\ [$€]_-;_-@_-"/>
    <numFmt numFmtId="174" formatCode="_-* #,##0.00\ _D_M_-;\-* #,##0.00\ _D_M_-;_-* &quot;-&quot;??\ _D_M_-;_-@_-"/>
    <numFmt numFmtId="175" formatCode="_-* #,##0.00\ &quot;DM&quot;_-;\-* #,##0.00\ &quot;DM&quot;_-;_-* &quot;-&quot;??\ &quot;DM&quot;_-;_-@_-"/>
  </numFmts>
  <fonts count="89">
    <font>
      <sz val="10"/>
      <color theme="1"/>
      <name val="Frutiger Light"/>
      <family val="2"/>
    </font>
    <font>
      <sz val="10"/>
      <color theme="1"/>
      <name val="Arial"/>
      <family val="2"/>
    </font>
    <font>
      <sz val="10"/>
      <color theme="1"/>
      <name val="Arial"/>
      <family val="2"/>
    </font>
    <font>
      <sz val="10"/>
      <color theme="1"/>
      <name val="Arial"/>
      <family val="2"/>
    </font>
    <font>
      <sz val="10"/>
      <name val="Arial"/>
      <family val="2"/>
    </font>
    <font>
      <sz val="10"/>
      <color theme="1"/>
      <name val="Arial"/>
      <family val="2"/>
    </font>
    <font>
      <b/>
      <sz val="10"/>
      <color theme="1"/>
      <name val="Arial"/>
      <family val="2"/>
    </font>
    <font>
      <b/>
      <sz val="10"/>
      <name val="Arial"/>
      <family val="2"/>
    </font>
    <font>
      <sz val="8"/>
      <name val="MS Sans Serif"/>
      <family val="2"/>
    </font>
    <font>
      <sz val="8"/>
      <name val="Arial"/>
      <family val="2"/>
    </font>
    <font>
      <sz val="9"/>
      <name val="Arial"/>
      <family val="2"/>
    </font>
    <font>
      <sz val="12"/>
      <name val="Arial"/>
      <family val="2"/>
    </font>
    <font>
      <sz val="10"/>
      <color indexed="8"/>
      <name val="Arial"/>
      <family val="2"/>
    </font>
    <font>
      <sz val="10"/>
      <name val="MS Sans Serif"/>
      <family val="2"/>
    </font>
    <font>
      <sz val="10"/>
      <name val="Calibri"/>
      <family val="2"/>
    </font>
    <font>
      <u/>
      <sz val="10"/>
      <color theme="10"/>
      <name val="Arial"/>
      <family val="2"/>
    </font>
    <font>
      <sz val="11"/>
      <color theme="1"/>
      <name val="Calibri Light"/>
      <family val="2"/>
      <scheme val="minor"/>
    </font>
    <font>
      <sz val="10"/>
      <color theme="1"/>
      <name val="Calibri Light"/>
      <family val="2"/>
      <scheme val="minor"/>
    </font>
    <font>
      <sz val="8"/>
      <name val="MS Sans Serif"/>
      <family val="2"/>
    </font>
    <font>
      <sz val="10"/>
      <color theme="1"/>
      <name val="Calibri Light"/>
      <family val="2"/>
    </font>
    <font>
      <b/>
      <sz val="10"/>
      <color theme="1"/>
      <name val="Calibri Light"/>
      <family val="2"/>
    </font>
    <font>
      <b/>
      <sz val="10"/>
      <color theme="5"/>
      <name val="Calibri Light"/>
      <family val="2"/>
    </font>
    <font>
      <sz val="11"/>
      <color theme="1"/>
      <name val="Calibri Light"/>
      <family val="2"/>
    </font>
    <font>
      <b/>
      <sz val="12"/>
      <color theme="1"/>
      <name val="Calibri Light"/>
      <family val="2"/>
    </font>
    <font>
      <sz val="8"/>
      <color theme="1"/>
      <name val="Calibri Light"/>
      <family val="2"/>
    </font>
    <font>
      <b/>
      <sz val="11"/>
      <color theme="1"/>
      <name val="Arial"/>
      <family val="2"/>
    </font>
    <font>
      <sz val="11"/>
      <color theme="1"/>
      <name val="Arial"/>
      <family val="2"/>
    </font>
    <font>
      <b/>
      <sz val="11"/>
      <color theme="0"/>
      <name val="Arial"/>
      <family val="2"/>
    </font>
    <font>
      <sz val="11"/>
      <name val="Arial"/>
      <family val="2"/>
    </font>
    <font>
      <b/>
      <sz val="11"/>
      <name val="Arial"/>
      <family val="2"/>
    </font>
    <font>
      <sz val="11"/>
      <name val="Calibri Light"/>
      <family val="2"/>
    </font>
    <font>
      <b/>
      <i/>
      <sz val="11"/>
      <color theme="0"/>
      <name val="Arial"/>
      <family val="2"/>
    </font>
    <font>
      <b/>
      <i/>
      <sz val="11"/>
      <name val="Arial"/>
      <family val="2"/>
    </font>
    <font>
      <b/>
      <sz val="10"/>
      <color theme="0"/>
      <name val="Arial"/>
      <family val="2"/>
    </font>
    <font>
      <sz val="10"/>
      <color theme="0"/>
      <name val="Arial"/>
      <family val="2"/>
    </font>
    <font>
      <b/>
      <sz val="12"/>
      <color theme="0"/>
      <name val="Arial"/>
      <family val="2"/>
    </font>
    <font>
      <b/>
      <sz val="8"/>
      <color theme="0"/>
      <name val="Arial"/>
      <family val="2"/>
    </font>
    <font>
      <sz val="8"/>
      <color theme="1"/>
      <name val="Arial"/>
      <family val="2"/>
    </font>
    <font>
      <u/>
      <sz val="10"/>
      <color theme="10"/>
      <name val="Frutiger Light"/>
      <family val="2"/>
    </font>
    <font>
      <sz val="10"/>
      <name val="Frutiger Light"/>
      <family val="2"/>
    </font>
    <font>
      <u/>
      <sz val="11"/>
      <name val="Arial"/>
      <family val="2"/>
    </font>
    <font>
      <b/>
      <u/>
      <sz val="11"/>
      <color theme="1"/>
      <name val="Arial"/>
      <family val="2"/>
    </font>
    <font>
      <u/>
      <sz val="11"/>
      <color theme="1"/>
      <name val="Arial"/>
      <family val="2"/>
    </font>
    <font>
      <i/>
      <sz val="11"/>
      <name val="Arial"/>
      <family val="2"/>
    </font>
    <font>
      <sz val="10"/>
      <color rgb="FFFF0000"/>
      <name val="Arial"/>
      <family val="2"/>
    </font>
    <font>
      <b/>
      <sz val="20"/>
      <color theme="0"/>
      <name val="Arial"/>
      <family val="2"/>
    </font>
    <font>
      <sz val="10"/>
      <name val="Arial"/>
      <family val="2"/>
    </font>
    <font>
      <b/>
      <u/>
      <sz val="9"/>
      <name val="Arial"/>
      <family val="2"/>
    </font>
    <font>
      <b/>
      <sz val="9"/>
      <name val="Arial"/>
      <family val="2"/>
    </font>
    <font>
      <b/>
      <sz val="8"/>
      <name val="Arial"/>
      <family val="2"/>
    </font>
    <font>
      <b/>
      <sz val="8"/>
      <color rgb="FFFF0000"/>
      <name val="Arial"/>
      <family val="2"/>
    </font>
    <font>
      <b/>
      <sz val="8"/>
      <color indexed="9"/>
      <name val="Arial"/>
      <family val="2"/>
    </font>
    <font>
      <b/>
      <sz val="8"/>
      <color theme="1" tint="0.34998626667073579"/>
      <name val="Arial"/>
      <family val="2"/>
    </font>
    <font>
      <sz val="9"/>
      <color indexed="81"/>
      <name val="Tahoma"/>
      <family val="2"/>
    </font>
    <font>
      <b/>
      <sz val="9"/>
      <color indexed="81"/>
      <name val="Tahom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0"/>
      <color indexed="12"/>
      <name val="Arial"/>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12"/>
      <color theme="1"/>
      <name val="Arial"/>
      <family val="2"/>
    </font>
    <font>
      <u/>
      <sz val="12"/>
      <color theme="1"/>
      <name val="Arial"/>
      <family val="2"/>
    </font>
    <font>
      <b/>
      <sz val="12"/>
      <color theme="1"/>
      <name val="Arial"/>
      <family val="2"/>
    </font>
    <font>
      <b/>
      <sz val="12"/>
      <name val="Arial"/>
      <family val="2"/>
    </font>
    <font>
      <b/>
      <u/>
      <sz val="14"/>
      <color theme="1"/>
      <name val="Arial"/>
      <family val="2"/>
    </font>
    <font>
      <b/>
      <sz val="14"/>
      <color theme="1"/>
      <name val="Arial"/>
      <family val="2"/>
    </font>
    <font>
      <b/>
      <sz val="16"/>
      <color theme="1"/>
      <name val="Arial"/>
      <family val="2"/>
    </font>
    <font>
      <sz val="12"/>
      <color theme="1"/>
      <name val="Frutiger Light"/>
      <family val="2"/>
    </font>
    <font>
      <sz val="13"/>
      <color theme="1"/>
      <name val="Arial"/>
      <family val="2"/>
    </font>
    <font>
      <b/>
      <sz val="13"/>
      <color theme="1"/>
      <name val="Arial"/>
      <family val="2"/>
    </font>
    <font>
      <sz val="13"/>
      <color theme="1"/>
      <name val="Frutiger Light"/>
      <family val="2"/>
    </font>
    <font>
      <sz val="16"/>
      <color theme="1"/>
      <name val="Arial"/>
      <family val="2"/>
    </font>
    <font>
      <u/>
      <sz val="16"/>
      <color theme="1"/>
      <name val="Arial"/>
      <family val="2"/>
    </font>
    <font>
      <b/>
      <u/>
      <sz val="17"/>
      <color theme="1"/>
      <name val="Arial"/>
      <family val="2"/>
    </font>
    <font>
      <b/>
      <u/>
      <sz val="16"/>
      <color theme="1"/>
      <name val="Calibri Light"/>
      <family val="2"/>
    </font>
    <font>
      <sz val="11"/>
      <color rgb="FFFF0000"/>
      <name val="Arial"/>
      <family val="2"/>
    </font>
  </fonts>
  <fills count="44">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8" tint="0.79998168889431442"/>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003366"/>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rgb="FF99FF66"/>
        <bgColor indexed="64"/>
      </patternFill>
    </fill>
    <fill>
      <patternFill patternType="solid">
        <fgColor rgb="FF00B0F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ck">
        <color indexed="64"/>
      </left>
      <right style="thick">
        <color indexed="64"/>
      </right>
      <top style="thick">
        <color indexed="64"/>
      </top>
      <bottom style="thick">
        <color indexed="64"/>
      </bottom>
      <diagonal/>
    </border>
    <border>
      <left style="medium">
        <color indexed="64"/>
      </left>
      <right style="thick">
        <color indexed="64"/>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334">
    <xf numFmtId="0" fontId="0"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166"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8" fillId="0" borderId="0" applyAlignment="0">
      <alignment vertical="top" wrapText="1"/>
      <protection locked="0"/>
    </xf>
    <xf numFmtId="0" fontId="16" fillId="0" borderId="0"/>
    <xf numFmtId="0" fontId="4" fillId="0" borderId="0"/>
    <xf numFmtId="0" fontId="16" fillId="0" borderId="0"/>
    <xf numFmtId="0" fontId="8" fillId="0" borderId="0" applyAlignment="0">
      <alignment vertical="top" wrapText="1"/>
      <protection locked="0"/>
    </xf>
    <xf numFmtId="0" fontId="16" fillId="0" borderId="0"/>
    <xf numFmtId="0" fontId="8" fillId="0" borderId="0" applyAlignment="0">
      <alignment vertical="top" wrapText="1"/>
      <protection locked="0"/>
    </xf>
    <xf numFmtId="0" fontId="5" fillId="0" borderId="0"/>
    <xf numFmtId="0" fontId="16"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16" fillId="0" borderId="0"/>
    <xf numFmtId="0" fontId="8" fillId="0" borderId="0" applyAlignment="0">
      <alignment vertical="top" wrapText="1"/>
      <protection locked="0"/>
    </xf>
    <xf numFmtId="0" fontId="16" fillId="0" borderId="0"/>
    <xf numFmtId="0" fontId="8" fillId="0" borderId="0" applyAlignment="0">
      <alignment vertical="top" wrapText="1"/>
      <protection locked="0"/>
    </xf>
    <xf numFmtId="0" fontId="16" fillId="0" borderId="0"/>
    <xf numFmtId="0" fontId="16" fillId="0" borderId="0"/>
    <xf numFmtId="0" fontId="16" fillId="0" borderId="0"/>
    <xf numFmtId="0" fontId="16" fillId="0" borderId="0"/>
    <xf numFmtId="0" fontId="4" fillId="0" borderId="0"/>
    <xf numFmtId="0" fontId="8" fillId="0" borderId="0" applyAlignment="0">
      <alignment vertical="top" wrapText="1"/>
      <protection locked="0"/>
    </xf>
    <xf numFmtId="0" fontId="8" fillId="0" borderId="0" applyAlignment="0">
      <alignment vertical="top" wrapText="1"/>
      <protection locked="0"/>
    </xf>
    <xf numFmtId="0" fontId="16" fillId="0" borderId="0"/>
    <xf numFmtId="0" fontId="5" fillId="0" borderId="0"/>
    <xf numFmtId="0" fontId="16"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16" fillId="0" borderId="0"/>
    <xf numFmtId="0" fontId="8" fillId="0" borderId="0" applyAlignment="0">
      <alignment vertical="top" wrapText="1"/>
      <protection locked="0"/>
    </xf>
    <xf numFmtId="0" fontId="16" fillId="0" borderId="0"/>
    <xf numFmtId="0" fontId="8" fillId="0" borderId="0" applyAlignment="0">
      <alignment vertical="top" wrapText="1"/>
      <protection locked="0"/>
    </xf>
    <xf numFmtId="0" fontId="16" fillId="0" borderId="0"/>
    <xf numFmtId="0" fontId="16" fillId="0" borderId="0"/>
    <xf numFmtId="0" fontId="16" fillId="0" borderId="0"/>
    <xf numFmtId="0" fontId="16" fillId="0" borderId="0"/>
    <xf numFmtId="0" fontId="4" fillId="0" borderId="0"/>
    <xf numFmtId="0" fontId="8" fillId="0" borderId="0" applyAlignment="0">
      <alignment vertical="top" wrapText="1"/>
      <protection locked="0"/>
    </xf>
    <xf numFmtId="0" fontId="8" fillId="0" borderId="0" applyAlignment="0">
      <alignment vertical="top" wrapText="1"/>
      <protection locked="0"/>
    </xf>
    <xf numFmtId="0" fontId="16" fillId="0" borderId="0"/>
    <xf numFmtId="0" fontId="5" fillId="0" borderId="0"/>
    <xf numFmtId="0" fontId="16"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4" fillId="0" borderId="0"/>
    <xf numFmtId="0" fontId="8" fillId="0" borderId="0" applyAlignment="0">
      <alignment vertical="top" wrapText="1"/>
      <protection locked="0"/>
    </xf>
    <xf numFmtId="0" fontId="16" fillId="0" borderId="0"/>
    <xf numFmtId="0" fontId="5" fillId="0" borderId="0"/>
    <xf numFmtId="0" fontId="16"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4" fillId="0" borderId="0"/>
    <xf numFmtId="0" fontId="8" fillId="0" borderId="0" applyAlignment="0">
      <alignment vertical="top" wrapText="1"/>
      <protection locked="0"/>
    </xf>
    <xf numFmtId="0" fontId="16"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4"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4"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4" fillId="0" borderId="0"/>
    <xf numFmtId="0" fontId="8" fillId="0" borderId="0" applyAlignment="0">
      <alignment vertical="top" wrapText="1"/>
      <protection locked="0"/>
    </xf>
    <xf numFmtId="0" fontId="4"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4" fillId="0" borderId="0"/>
    <xf numFmtId="0" fontId="9" fillId="0" borderId="0"/>
    <xf numFmtId="0" fontId="4" fillId="0" borderId="0"/>
    <xf numFmtId="0" fontId="9" fillId="0" borderId="0"/>
    <xf numFmtId="0" fontId="4" fillId="0" borderId="0"/>
    <xf numFmtId="0" fontId="4" fillId="0" borderId="0"/>
    <xf numFmtId="0" fontId="5" fillId="0" borderId="0"/>
    <xf numFmtId="0" fontId="1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9" fillId="0" borderId="0"/>
    <xf numFmtId="0" fontId="4" fillId="0" borderId="0"/>
    <xf numFmtId="0" fontId="4" fillId="0" borderId="0"/>
    <xf numFmtId="0" fontId="5" fillId="0" borderId="0"/>
    <xf numFmtId="0" fontId="1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9" fillId="0" borderId="0"/>
    <xf numFmtId="0" fontId="4" fillId="0" borderId="0"/>
    <xf numFmtId="0" fontId="4" fillId="0" borderId="0"/>
    <xf numFmtId="0" fontId="5" fillId="0" borderId="0"/>
    <xf numFmtId="0" fontId="13"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9" fillId="0" borderId="0"/>
    <xf numFmtId="0" fontId="16"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9" fillId="0" borderId="0"/>
    <xf numFmtId="0" fontId="4" fillId="0" borderId="0"/>
    <xf numFmtId="0" fontId="4" fillId="0" borderId="0"/>
    <xf numFmtId="0" fontId="16" fillId="0" borderId="0"/>
    <xf numFmtId="0" fontId="4"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5" fillId="0" borderId="0"/>
    <xf numFmtId="0" fontId="13"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applyAlignment="0">
      <alignment vertical="top" wrapText="1"/>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5"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applyAlignment="0">
      <alignment vertical="top" wrapText="1"/>
      <protection locked="0"/>
    </xf>
    <xf numFmtId="0" fontId="9" fillId="0" borderId="0"/>
    <xf numFmtId="0" fontId="8" fillId="0" borderId="0" applyAlignment="0">
      <alignment vertical="top" wrapText="1"/>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16" fillId="0" borderId="0"/>
    <xf numFmtId="0" fontId="16" fillId="0" borderId="0"/>
    <xf numFmtId="0" fontId="16" fillId="0" borderId="0"/>
    <xf numFmtId="0" fontId="9" fillId="0" borderId="0"/>
    <xf numFmtId="0" fontId="16" fillId="0" borderId="0"/>
    <xf numFmtId="0" fontId="16" fillId="0" borderId="0"/>
    <xf numFmtId="0" fontId="16" fillId="0" borderId="0"/>
    <xf numFmtId="0" fontId="9" fillId="0" borderId="0"/>
    <xf numFmtId="0" fontId="16" fillId="0" borderId="0"/>
    <xf numFmtId="0" fontId="16" fillId="0" borderId="0"/>
    <xf numFmtId="0" fontId="16" fillId="0" borderId="0"/>
    <xf numFmtId="0" fontId="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3" fillId="0" borderId="0"/>
    <xf numFmtId="0" fontId="13" fillId="0" borderId="0"/>
    <xf numFmtId="0" fontId="13" fillId="0" borderId="0"/>
    <xf numFmtId="0" fontId="13" fillId="0" borderId="0"/>
    <xf numFmtId="0" fontId="4" fillId="0" borderId="0"/>
    <xf numFmtId="0" fontId="4" fillId="0" borderId="0"/>
    <xf numFmtId="0" fontId="4" fillId="0" borderId="0"/>
    <xf numFmtId="168" fontId="4" fillId="0" borderId="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13" fillId="0" borderId="0"/>
    <xf numFmtId="0" fontId="5" fillId="0" borderId="0"/>
    <xf numFmtId="0" fontId="4" fillId="0" borderId="0"/>
    <xf numFmtId="0" fontId="5" fillId="0" borderId="0"/>
    <xf numFmtId="0" fontId="4" fillId="0" borderId="0"/>
    <xf numFmtId="0" fontId="5" fillId="0" borderId="0"/>
    <xf numFmtId="0" fontId="5" fillId="0" borderId="0"/>
    <xf numFmtId="0" fontId="4" fillId="0" borderId="0"/>
    <xf numFmtId="168"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13" fillId="0" borderId="0"/>
    <xf numFmtId="0" fontId="5" fillId="0" borderId="0"/>
    <xf numFmtId="0" fontId="4" fillId="0" borderId="0"/>
    <xf numFmtId="0" fontId="5" fillId="0" borderId="0"/>
    <xf numFmtId="0" fontId="4" fillId="0" borderId="0"/>
    <xf numFmtId="0" fontId="5" fillId="0" borderId="0"/>
    <xf numFmtId="0" fontId="5" fillId="0" borderId="0"/>
    <xf numFmtId="0" fontId="4" fillId="0" borderId="0"/>
    <xf numFmtId="168"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13" fillId="0" borderId="0"/>
    <xf numFmtId="0" fontId="5" fillId="0" borderId="0"/>
    <xf numFmtId="0" fontId="4" fillId="0" borderId="0"/>
    <xf numFmtId="0" fontId="5" fillId="0" borderId="0"/>
    <xf numFmtId="0" fontId="4" fillId="0" borderId="0"/>
    <xf numFmtId="0" fontId="5" fillId="0" borderId="0"/>
    <xf numFmtId="0" fontId="5" fillId="0" borderId="0"/>
    <xf numFmtId="0" fontId="4" fillId="0" borderId="0"/>
    <xf numFmtId="168"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13" fillId="0" borderId="0"/>
    <xf numFmtId="0" fontId="5" fillId="0" borderId="0"/>
    <xf numFmtId="0" fontId="4" fillId="0" borderId="0"/>
    <xf numFmtId="0" fontId="5" fillId="0" borderId="0"/>
    <xf numFmtId="0" fontId="4" fillId="0" borderId="0"/>
    <xf numFmtId="0" fontId="5" fillId="0" borderId="0"/>
    <xf numFmtId="0" fontId="5" fillId="0" borderId="0"/>
    <xf numFmtId="0" fontId="4" fillId="0" borderId="0"/>
    <xf numFmtId="168"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5" fillId="0" borderId="0"/>
    <xf numFmtId="0" fontId="5" fillId="0" borderId="0"/>
    <xf numFmtId="0" fontId="4" fillId="0" borderId="0"/>
    <xf numFmtId="0" fontId="5" fillId="0" borderId="0"/>
    <xf numFmtId="0" fontId="4"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4" fillId="0" borderId="0"/>
    <xf numFmtId="0" fontId="16" fillId="0" borderId="0"/>
    <xf numFmtId="0" fontId="5" fillId="0" borderId="0"/>
    <xf numFmtId="0" fontId="16" fillId="0" borderId="0"/>
    <xf numFmtId="0" fontId="13" fillId="0" borderId="0"/>
    <xf numFmtId="0" fontId="16" fillId="0" borderId="0"/>
    <xf numFmtId="0" fontId="16" fillId="0" borderId="0"/>
    <xf numFmtId="0" fontId="5" fillId="0" borderId="0"/>
    <xf numFmtId="0" fontId="5"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4" fillId="0" borderId="0"/>
    <xf numFmtId="0" fontId="5" fillId="0" borderId="0"/>
    <xf numFmtId="0" fontId="5" fillId="0" borderId="0"/>
    <xf numFmtId="0" fontId="4" fillId="0" borderId="0"/>
    <xf numFmtId="0" fontId="9" fillId="0" borderId="0"/>
    <xf numFmtId="0" fontId="5" fillId="0" borderId="0"/>
    <xf numFmtId="0" fontId="13" fillId="0" borderId="0"/>
    <xf numFmtId="0" fontId="16" fillId="0" borderId="0"/>
    <xf numFmtId="0" fontId="1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9" fillId="0" borderId="0"/>
    <xf numFmtId="0" fontId="8" fillId="0" borderId="0" applyAlignment="0">
      <alignment vertical="top" wrapText="1"/>
      <protection locked="0"/>
    </xf>
    <xf numFmtId="0" fontId="9" fillId="0" borderId="0"/>
    <xf numFmtId="0" fontId="8" fillId="0" borderId="0" applyAlignment="0">
      <alignment vertical="top" wrapText="1"/>
      <protection locked="0"/>
    </xf>
    <xf numFmtId="0" fontId="4" fillId="0" borderId="0"/>
    <xf numFmtId="0" fontId="4" fillId="0" borderId="0"/>
    <xf numFmtId="0" fontId="8" fillId="0" borderId="0" applyAlignment="0">
      <alignment vertical="top" wrapText="1"/>
      <protection locked="0"/>
    </xf>
    <xf numFmtId="0" fontId="4" fillId="0" borderId="0"/>
    <xf numFmtId="0" fontId="8" fillId="0" borderId="0" applyAlignment="0">
      <alignment vertical="top" wrapText="1"/>
      <protection locked="0"/>
    </xf>
    <xf numFmtId="0" fontId="4" fillId="0" borderId="0"/>
    <xf numFmtId="0" fontId="4" fillId="0" borderId="0"/>
    <xf numFmtId="0" fontId="10" fillId="0" borderId="0"/>
    <xf numFmtId="0" fontId="10" fillId="0" borderId="0"/>
    <xf numFmtId="0" fontId="10" fillId="0" borderId="0"/>
    <xf numFmtId="0" fontId="10" fillId="0" borderId="0"/>
    <xf numFmtId="0" fontId="10" fillId="0" borderId="0"/>
    <xf numFmtId="0" fontId="16" fillId="0" borderId="0"/>
    <xf numFmtId="0" fontId="10" fillId="0" borderId="0"/>
    <xf numFmtId="0" fontId="10" fillId="0" borderId="0"/>
    <xf numFmtId="0" fontId="10" fillId="0" borderId="0"/>
    <xf numFmtId="0" fontId="4" fillId="0" borderId="0"/>
    <xf numFmtId="0" fontId="10" fillId="0" borderId="0"/>
    <xf numFmtId="0" fontId="10" fillId="0" borderId="0"/>
    <xf numFmtId="0" fontId="16" fillId="0" borderId="0"/>
    <xf numFmtId="0" fontId="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 fillId="0" borderId="0"/>
    <xf numFmtId="0" fontId="13" fillId="0" borderId="0"/>
    <xf numFmtId="168" fontId="10" fillId="0" borderId="0"/>
    <xf numFmtId="0" fontId="11" fillId="0" borderId="0"/>
    <xf numFmtId="0" fontId="13" fillId="0" borderId="0"/>
    <xf numFmtId="0" fontId="13" fillId="0" borderId="0"/>
    <xf numFmtId="0" fontId="13" fillId="0" borderId="0"/>
    <xf numFmtId="0" fontId="13" fillId="0" borderId="0"/>
    <xf numFmtId="168" fontId="10" fillId="0" borderId="0"/>
    <xf numFmtId="0" fontId="11" fillId="0" borderId="0"/>
    <xf numFmtId="0" fontId="11" fillId="0" borderId="0"/>
    <xf numFmtId="0" fontId="11"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 fillId="0" borderId="0"/>
    <xf numFmtId="0" fontId="13" fillId="0" borderId="0"/>
    <xf numFmtId="0" fontId="4" fillId="0" borderId="0"/>
    <xf numFmtId="0" fontId="13" fillId="0" borderId="0"/>
    <xf numFmtId="0" fontId="13" fillId="0" borderId="0"/>
    <xf numFmtId="0" fontId="13" fillId="0" borderId="0"/>
    <xf numFmtId="0" fontId="4" fillId="0" borderId="0"/>
    <xf numFmtId="0" fontId="13" fillId="0" borderId="0"/>
    <xf numFmtId="0" fontId="4" fillId="0" borderId="0"/>
    <xf numFmtId="0" fontId="13" fillId="0" borderId="0"/>
    <xf numFmtId="0" fontId="13" fillId="0" borderId="0"/>
    <xf numFmtId="0" fontId="13" fillId="0" borderId="0"/>
    <xf numFmtId="0" fontId="4" fillId="0" borderId="0"/>
    <xf numFmtId="0" fontId="13" fillId="0" borderId="0"/>
    <xf numFmtId="0" fontId="4" fillId="0" borderId="0"/>
    <xf numFmtId="0" fontId="13" fillId="0" borderId="0"/>
    <xf numFmtId="0" fontId="13" fillId="0" borderId="0"/>
    <xf numFmtId="0" fontId="13" fillId="0" borderId="0"/>
    <xf numFmtId="0" fontId="4" fillId="0" borderId="0"/>
    <xf numFmtId="0" fontId="13" fillId="0" borderId="0"/>
    <xf numFmtId="0" fontId="4" fillId="0" borderId="0"/>
    <xf numFmtId="0" fontId="13" fillId="0" borderId="0"/>
    <xf numFmtId="0" fontId="13" fillId="0" borderId="0"/>
    <xf numFmtId="0" fontId="13" fillId="0" borderId="0"/>
    <xf numFmtId="0" fontId="4" fillId="0" borderId="0"/>
    <xf numFmtId="0" fontId="4" fillId="0" borderId="0"/>
    <xf numFmtId="0" fontId="10" fillId="0" borderId="0"/>
    <xf numFmtId="168" fontId="1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 fillId="0" borderId="0"/>
    <xf numFmtId="0" fontId="13" fillId="0" borderId="0"/>
    <xf numFmtId="0" fontId="13" fillId="0" borderId="0"/>
    <xf numFmtId="0" fontId="13" fillId="0" borderId="0"/>
    <xf numFmtId="0" fontId="4" fillId="0" borderId="0"/>
    <xf numFmtId="0" fontId="4" fillId="0" borderId="0"/>
    <xf numFmtId="0" fontId="4" fillId="0" borderId="0"/>
    <xf numFmtId="0" fontId="13" fillId="0" borderId="0"/>
    <xf numFmtId="0" fontId="13" fillId="0" borderId="0"/>
    <xf numFmtId="0" fontId="13" fillId="0" borderId="0"/>
    <xf numFmtId="0" fontId="13" fillId="0" borderId="0"/>
    <xf numFmtId="0" fontId="13" fillId="0" borderId="0"/>
    <xf numFmtId="0" fontId="4" fillId="0" borderId="0"/>
    <xf numFmtId="0" fontId="10" fillId="0" borderId="0"/>
    <xf numFmtId="0" fontId="4" fillId="0" borderId="0"/>
    <xf numFmtId="0" fontId="10" fillId="0" borderId="0"/>
    <xf numFmtId="0" fontId="4" fillId="0" borderId="0"/>
    <xf numFmtId="0" fontId="10" fillId="0" borderId="0"/>
    <xf numFmtId="0" fontId="16" fillId="0" borderId="0"/>
    <xf numFmtId="0" fontId="16"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4" fillId="0" borderId="0"/>
    <xf numFmtId="0" fontId="10" fillId="0" borderId="0"/>
    <xf numFmtId="0" fontId="4" fillId="0" borderId="0"/>
    <xf numFmtId="0" fontId="10" fillId="0" borderId="0"/>
    <xf numFmtId="0" fontId="10" fillId="0" borderId="0"/>
    <xf numFmtId="0" fontId="11" fillId="0" borderId="0"/>
    <xf numFmtId="0" fontId="11" fillId="0" borderId="0"/>
    <xf numFmtId="0" fontId="11" fillId="0" borderId="0"/>
    <xf numFmtId="0" fontId="10" fillId="0" borderId="0"/>
    <xf numFmtId="0" fontId="4" fillId="0" borderId="0"/>
    <xf numFmtId="0" fontId="10" fillId="0" borderId="0"/>
    <xf numFmtId="0" fontId="4" fillId="0" borderId="0"/>
    <xf numFmtId="0" fontId="10" fillId="0" borderId="0"/>
    <xf numFmtId="0" fontId="10" fillId="0" borderId="0"/>
    <xf numFmtId="0" fontId="11" fillId="0" borderId="0"/>
    <xf numFmtId="0" fontId="11" fillId="0" borderId="0"/>
    <xf numFmtId="0" fontId="11" fillId="0" borderId="0"/>
    <xf numFmtId="0" fontId="10" fillId="0" borderId="0"/>
    <xf numFmtId="0" fontId="4" fillId="0" borderId="0"/>
    <xf numFmtId="0" fontId="10" fillId="0" borderId="0"/>
    <xf numFmtId="0" fontId="4" fillId="0" borderId="0"/>
    <xf numFmtId="0" fontId="10" fillId="0" borderId="0"/>
    <xf numFmtId="0" fontId="10" fillId="0" borderId="0"/>
    <xf numFmtId="0" fontId="11" fillId="0" borderId="0"/>
    <xf numFmtId="0" fontId="11" fillId="0" borderId="0"/>
    <xf numFmtId="0" fontId="11" fillId="0" borderId="0"/>
    <xf numFmtId="0" fontId="10" fillId="0" borderId="0"/>
    <xf numFmtId="0" fontId="4" fillId="0" borderId="0"/>
    <xf numFmtId="0" fontId="10" fillId="0" borderId="0"/>
    <xf numFmtId="0" fontId="4" fillId="0" borderId="0"/>
    <xf numFmtId="0" fontId="10" fillId="0" borderId="0"/>
    <xf numFmtId="0" fontId="10" fillId="0" borderId="0"/>
    <xf numFmtId="0" fontId="11" fillId="0" borderId="0"/>
    <xf numFmtId="0" fontId="11" fillId="0" borderId="0"/>
    <xf numFmtId="0" fontId="11" fillId="0" borderId="0"/>
    <xf numFmtId="0" fontId="10" fillId="0" borderId="0"/>
    <xf numFmtId="0" fontId="4" fillId="0" borderId="0"/>
    <xf numFmtId="0" fontId="10" fillId="0" borderId="0"/>
    <xf numFmtId="0" fontId="4" fillId="0" borderId="0"/>
    <xf numFmtId="0" fontId="10" fillId="0" borderId="0"/>
    <xf numFmtId="0" fontId="10" fillId="0" borderId="0"/>
    <xf numFmtId="0" fontId="4" fillId="0" borderId="0"/>
    <xf numFmtId="0" fontId="4" fillId="0" borderId="0"/>
    <xf numFmtId="0" fontId="4" fillId="0" borderId="0"/>
    <xf numFmtId="0" fontId="8" fillId="0" borderId="0" applyAlignment="0">
      <alignment vertical="top" wrapText="1"/>
      <protection locked="0"/>
    </xf>
    <xf numFmtId="0" fontId="4" fillId="0" borderId="0"/>
    <xf numFmtId="0" fontId="4" fillId="0" borderId="0"/>
    <xf numFmtId="0" fontId="4" fillId="0" borderId="0"/>
    <xf numFmtId="0" fontId="4" fillId="0" borderId="0"/>
    <xf numFmtId="0" fontId="4" fillId="0" borderId="0"/>
    <xf numFmtId="0" fontId="4" fillId="0" borderId="0"/>
    <xf numFmtId="0" fontId="8" fillId="0" borderId="0" applyAlignment="0">
      <alignment vertical="top" wrapText="1"/>
      <protection locked="0"/>
    </xf>
    <xf numFmtId="0" fontId="17" fillId="0" borderId="0"/>
    <xf numFmtId="0" fontId="17" fillId="0" borderId="0"/>
    <xf numFmtId="0" fontId="17" fillId="0" borderId="0"/>
    <xf numFmtId="0" fontId="17" fillId="0" borderId="0"/>
    <xf numFmtId="0" fontId="16" fillId="0" borderId="0"/>
    <xf numFmtId="0" fontId="17" fillId="0" borderId="0"/>
    <xf numFmtId="0" fontId="17" fillId="0" borderId="0"/>
    <xf numFmtId="0" fontId="17" fillId="0" borderId="0"/>
    <xf numFmtId="0" fontId="17" fillId="0" borderId="0"/>
    <xf numFmtId="0" fontId="9" fillId="0" borderId="0"/>
    <xf numFmtId="0" fontId="17" fillId="0" borderId="0"/>
    <xf numFmtId="0" fontId="17" fillId="0" borderId="0"/>
    <xf numFmtId="0" fontId="16" fillId="0" borderId="0"/>
    <xf numFmtId="0" fontId="17" fillId="0" borderId="0"/>
    <xf numFmtId="0" fontId="17" fillId="0" borderId="0"/>
    <xf numFmtId="0" fontId="17" fillId="0" borderId="0"/>
    <xf numFmtId="0" fontId="11" fillId="0" borderId="0"/>
    <xf numFmtId="0" fontId="11" fillId="0" borderId="0"/>
    <xf numFmtId="0" fontId="11" fillId="0" borderId="0"/>
    <xf numFmtId="0" fontId="11" fillId="0" borderId="0"/>
    <xf numFmtId="0" fontId="11" fillId="0" borderId="0"/>
    <xf numFmtId="0" fontId="9" fillId="0" borderId="0"/>
    <xf numFmtId="0" fontId="13" fillId="0" borderId="0"/>
    <xf numFmtId="0" fontId="13" fillId="0" borderId="0"/>
    <xf numFmtId="0" fontId="13" fillId="0" borderId="0"/>
    <xf numFmtId="0" fontId="17" fillId="0" borderId="0"/>
    <xf numFmtId="0" fontId="9" fillId="0" borderId="0"/>
    <xf numFmtId="0" fontId="17" fillId="0" borderId="0"/>
    <xf numFmtId="0" fontId="9" fillId="0" borderId="0"/>
    <xf numFmtId="0" fontId="17" fillId="0" borderId="0"/>
    <xf numFmtId="0" fontId="17" fillId="0" borderId="0"/>
    <xf numFmtId="0" fontId="13" fillId="0" borderId="0"/>
    <xf numFmtId="0" fontId="13" fillId="0" borderId="0"/>
    <xf numFmtId="0" fontId="13" fillId="0" borderId="0"/>
    <xf numFmtId="0" fontId="13" fillId="0" borderId="0"/>
    <xf numFmtId="0" fontId="17" fillId="0" borderId="0"/>
    <xf numFmtId="0" fontId="17" fillId="0" borderId="0"/>
    <xf numFmtId="0" fontId="9" fillId="0" borderId="0"/>
    <xf numFmtId="0" fontId="11" fillId="0" borderId="0"/>
    <xf numFmtId="0" fontId="11" fillId="0" borderId="0"/>
    <xf numFmtId="0" fontId="11" fillId="0" borderId="0"/>
    <xf numFmtId="0" fontId="11" fillId="0" borderId="0"/>
    <xf numFmtId="0" fontId="9" fillId="0" borderId="0"/>
    <xf numFmtId="0" fontId="17" fillId="0" borderId="0"/>
    <xf numFmtId="0" fontId="9" fillId="0" borderId="0"/>
    <xf numFmtId="0" fontId="17" fillId="0" borderId="0"/>
    <xf numFmtId="0" fontId="13" fillId="0" borderId="0"/>
    <xf numFmtId="0" fontId="13" fillId="0" borderId="0"/>
    <xf numFmtId="0" fontId="13" fillId="0" borderId="0"/>
    <xf numFmtId="0" fontId="13" fillId="0" borderId="0"/>
    <xf numFmtId="0" fontId="13" fillId="0" borderId="0"/>
    <xf numFmtId="0" fontId="9" fillId="0" borderId="0"/>
    <xf numFmtId="0" fontId="17" fillId="0" borderId="0"/>
    <xf numFmtId="0" fontId="9"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9" fillId="0" borderId="0"/>
    <xf numFmtId="0" fontId="13" fillId="0" borderId="0"/>
    <xf numFmtId="0" fontId="13" fillId="0" borderId="0"/>
    <xf numFmtId="0" fontId="13" fillId="0" borderId="0"/>
    <xf numFmtId="0" fontId="11"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1" fillId="0" borderId="0"/>
    <xf numFmtId="0" fontId="17" fillId="0" borderId="0"/>
    <xf numFmtId="0" fontId="11" fillId="0" borderId="0"/>
    <xf numFmtId="0" fontId="16" fillId="0" borderId="0"/>
    <xf numFmtId="0" fontId="17" fillId="0" borderId="0"/>
    <xf numFmtId="0" fontId="5" fillId="0" borderId="0"/>
    <xf numFmtId="0" fontId="17" fillId="0" borderId="0"/>
    <xf numFmtId="0" fontId="5" fillId="0" borderId="0"/>
    <xf numFmtId="0" fontId="17" fillId="0" borderId="0"/>
    <xf numFmtId="0" fontId="16" fillId="0" borderId="0"/>
    <xf numFmtId="0" fontId="17" fillId="0" borderId="0"/>
    <xf numFmtId="0" fontId="16" fillId="0" borderId="0"/>
    <xf numFmtId="0" fontId="17" fillId="0" borderId="0"/>
    <xf numFmtId="0" fontId="5" fillId="0" borderId="0"/>
    <xf numFmtId="0" fontId="17" fillId="0" borderId="0"/>
    <xf numFmtId="0" fontId="9" fillId="0" borderId="0"/>
    <xf numFmtId="0" fontId="17" fillId="0" borderId="0"/>
    <xf numFmtId="0" fontId="13" fillId="0" borderId="0"/>
    <xf numFmtId="0" fontId="1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1" fillId="0" borderId="0"/>
    <xf numFmtId="0" fontId="11" fillId="0" borderId="0"/>
    <xf numFmtId="0" fontId="11" fillId="0" borderId="0"/>
    <xf numFmtId="0" fontId="16" fillId="0" borderId="0"/>
    <xf numFmtId="0" fontId="11" fillId="0" borderId="0"/>
    <xf numFmtId="0" fontId="5" fillId="0" borderId="0"/>
    <xf numFmtId="0" fontId="5" fillId="0" borderId="0"/>
    <xf numFmtId="0" fontId="16" fillId="0" borderId="0"/>
    <xf numFmtId="0" fontId="16" fillId="0" borderId="0"/>
    <xf numFmtId="0" fontId="17" fillId="0" borderId="0"/>
    <xf numFmtId="0" fontId="11" fillId="0" borderId="0"/>
    <xf numFmtId="0" fontId="16" fillId="0" borderId="0"/>
    <xf numFmtId="0" fontId="16" fillId="0" borderId="0"/>
    <xf numFmtId="0" fontId="16" fillId="0" borderId="0"/>
    <xf numFmtId="0" fontId="16" fillId="0" borderId="0"/>
    <xf numFmtId="0" fontId="11" fillId="0" borderId="0"/>
    <xf numFmtId="0" fontId="11" fillId="0" borderId="0"/>
    <xf numFmtId="0" fontId="11" fillId="0" borderId="0"/>
    <xf numFmtId="0" fontId="17" fillId="0" borderId="0"/>
    <xf numFmtId="0" fontId="11" fillId="0" borderId="0"/>
    <xf numFmtId="0" fontId="17" fillId="0" borderId="0"/>
    <xf numFmtId="0" fontId="11" fillId="0" borderId="0"/>
    <xf numFmtId="0" fontId="11" fillId="0" borderId="0"/>
    <xf numFmtId="0" fontId="16" fillId="0" borderId="0"/>
    <xf numFmtId="0" fontId="16" fillId="0" borderId="0"/>
    <xf numFmtId="0" fontId="11" fillId="0" borderId="0"/>
    <xf numFmtId="0" fontId="17" fillId="0" borderId="0"/>
    <xf numFmtId="0" fontId="11" fillId="0" borderId="0"/>
    <xf numFmtId="0" fontId="17" fillId="0" borderId="0"/>
    <xf numFmtId="0" fontId="11" fillId="0" borderId="0"/>
    <xf numFmtId="0" fontId="11" fillId="0" borderId="0"/>
    <xf numFmtId="0" fontId="11" fillId="0" borderId="0"/>
    <xf numFmtId="0" fontId="17" fillId="0" borderId="0"/>
    <xf numFmtId="0" fontId="11" fillId="0" borderId="0"/>
    <xf numFmtId="0" fontId="17" fillId="0" borderId="0"/>
    <xf numFmtId="0" fontId="11" fillId="0" borderId="0"/>
    <xf numFmtId="0" fontId="11" fillId="0" borderId="0"/>
    <xf numFmtId="0" fontId="11" fillId="0" borderId="0"/>
    <xf numFmtId="0" fontId="17" fillId="0" borderId="0"/>
    <xf numFmtId="0" fontId="11" fillId="0" borderId="0"/>
    <xf numFmtId="0" fontId="17" fillId="0" borderId="0"/>
    <xf numFmtId="0" fontId="11" fillId="0" borderId="0"/>
    <xf numFmtId="0" fontId="11" fillId="0" borderId="0"/>
    <xf numFmtId="0" fontId="11" fillId="0" borderId="0"/>
    <xf numFmtId="0" fontId="17" fillId="0" borderId="0"/>
    <xf numFmtId="0" fontId="9" fillId="0" borderId="0"/>
    <xf numFmtId="0" fontId="17"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17" fillId="0" borderId="0"/>
    <xf numFmtId="0" fontId="17" fillId="0" borderId="0"/>
    <xf numFmtId="0" fontId="17" fillId="0" borderId="0"/>
    <xf numFmtId="0" fontId="17" fillId="0" borderId="0"/>
    <xf numFmtId="0" fontId="16" fillId="0" borderId="0"/>
    <xf numFmtId="0" fontId="17" fillId="0" borderId="0"/>
    <xf numFmtId="0" fontId="17" fillId="0" borderId="0"/>
    <xf numFmtId="0" fontId="17" fillId="0" borderId="0"/>
    <xf numFmtId="0" fontId="17" fillId="0" borderId="0"/>
    <xf numFmtId="0" fontId="5" fillId="0" borderId="0"/>
    <xf numFmtId="0" fontId="17" fillId="0" borderId="0"/>
    <xf numFmtId="0" fontId="17" fillId="0" borderId="0"/>
    <xf numFmtId="0" fontId="16" fillId="0" borderId="0"/>
    <xf numFmtId="0" fontId="17" fillId="0" borderId="0"/>
    <xf numFmtId="0" fontId="17" fillId="0" borderId="0"/>
    <xf numFmtId="0" fontId="17" fillId="0" borderId="0"/>
    <xf numFmtId="0" fontId="5" fillId="0" borderId="0"/>
    <xf numFmtId="0" fontId="5" fillId="0" borderId="0"/>
    <xf numFmtId="0" fontId="17" fillId="0" borderId="0"/>
    <xf numFmtId="0" fontId="5" fillId="0" borderId="0"/>
    <xf numFmtId="0" fontId="17" fillId="0" borderId="0"/>
    <xf numFmtId="0" fontId="5" fillId="0" borderId="0"/>
    <xf numFmtId="0" fontId="17" fillId="0" borderId="0"/>
    <xf numFmtId="0" fontId="17" fillId="0" borderId="0"/>
    <xf numFmtId="0" fontId="17" fillId="0" borderId="0"/>
    <xf numFmtId="0" fontId="17" fillId="0" borderId="0"/>
    <xf numFmtId="0" fontId="5" fillId="0" borderId="0"/>
    <xf numFmtId="0" fontId="16" fillId="0" borderId="0"/>
    <xf numFmtId="0" fontId="16" fillId="0" borderId="0"/>
    <xf numFmtId="0" fontId="5" fillId="0" borderId="0"/>
    <xf numFmtId="0" fontId="17" fillId="0" borderId="0"/>
    <xf numFmtId="0" fontId="5" fillId="0" borderId="0"/>
    <xf numFmtId="0" fontId="17" fillId="0" borderId="0"/>
    <xf numFmtId="0" fontId="4" fillId="0" borderId="0"/>
    <xf numFmtId="0" fontId="4" fillId="0" borderId="0"/>
    <xf numFmtId="0" fontId="17" fillId="0" borderId="0"/>
    <xf numFmtId="0" fontId="5" fillId="0" borderId="0"/>
    <xf numFmtId="0" fontId="17" fillId="0" borderId="0"/>
    <xf numFmtId="0" fontId="5" fillId="0" borderId="0"/>
    <xf numFmtId="0" fontId="16" fillId="0" borderId="0"/>
    <xf numFmtId="0" fontId="4" fillId="0" borderId="0"/>
    <xf numFmtId="0" fontId="4" fillId="0" borderId="0"/>
    <xf numFmtId="0" fontId="16" fillId="0" borderId="0"/>
    <xf numFmtId="0" fontId="16" fillId="0" borderId="0"/>
    <xf numFmtId="0" fontId="4" fillId="0" borderId="0"/>
    <xf numFmtId="0" fontId="17" fillId="0" borderId="0"/>
    <xf numFmtId="0" fontId="4" fillId="0" borderId="0"/>
    <xf numFmtId="0" fontId="17" fillId="0" borderId="0"/>
    <xf numFmtId="0" fontId="4" fillId="0" borderId="0"/>
    <xf numFmtId="0" fontId="17" fillId="0" borderId="0"/>
    <xf numFmtId="0" fontId="4" fillId="0" borderId="0"/>
    <xf numFmtId="0" fontId="17" fillId="0" borderId="0"/>
    <xf numFmtId="0" fontId="4" fillId="0" borderId="0"/>
    <xf numFmtId="0" fontId="17" fillId="0" borderId="0"/>
    <xf numFmtId="0" fontId="4" fillId="0" borderId="0"/>
    <xf numFmtId="0" fontId="17" fillId="0" borderId="0"/>
    <xf numFmtId="0" fontId="5" fillId="0" borderId="0"/>
    <xf numFmtId="0" fontId="17" fillId="0" borderId="0"/>
    <xf numFmtId="0" fontId="16" fillId="0" borderId="0"/>
    <xf numFmtId="0" fontId="16" fillId="0" borderId="0"/>
    <xf numFmtId="0" fontId="17" fillId="0" borderId="0"/>
    <xf numFmtId="0" fontId="17" fillId="0" borderId="0"/>
    <xf numFmtId="0" fontId="17" fillId="0" borderId="0"/>
    <xf numFmtId="0" fontId="17" fillId="0" borderId="0"/>
    <xf numFmtId="0" fontId="17" fillId="0" borderId="0"/>
    <xf numFmtId="0" fontId="17"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16" fillId="0" borderId="0"/>
    <xf numFmtId="0" fontId="8" fillId="0" borderId="0" applyAlignment="0">
      <alignment vertical="top" wrapText="1"/>
      <protection locked="0"/>
    </xf>
    <xf numFmtId="0" fontId="16" fillId="0" borderId="0"/>
    <xf numFmtId="0" fontId="8" fillId="0" borderId="0" applyAlignment="0">
      <alignment vertical="top" wrapText="1"/>
      <protection locked="0"/>
    </xf>
    <xf numFmtId="0" fontId="16" fillId="0" borderId="0"/>
    <xf numFmtId="0" fontId="5" fillId="0" borderId="0"/>
    <xf numFmtId="0" fontId="16" fillId="0" borderId="0"/>
    <xf numFmtId="0" fontId="16" fillId="0" borderId="0"/>
    <xf numFmtId="0" fontId="5" fillId="0" borderId="0"/>
    <xf numFmtId="0" fontId="5"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13" fillId="0" borderId="0"/>
    <xf numFmtId="0" fontId="13" fillId="0" borderId="0"/>
    <xf numFmtId="0" fontId="13" fillId="0" borderId="0"/>
    <xf numFmtId="0" fontId="13" fillId="0" borderId="0"/>
    <xf numFmtId="0" fontId="8" fillId="0" borderId="0" applyAlignment="0">
      <alignment vertical="top" wrapText="1"/>
      <protection locked="0"/>
    </xf>
    <xf numFmtId="168" fontId="4" fillId="0" borderId="0"/>
    <xf numFmtId="0" fontId="8" fillId="0" borderId="0" applyAlignment="0">
      <alignment vertical="top" wrapText="1"/>
      <protection locked="0"/>
    </xf>
    <xf numFmtId="0" fontId="16" fillId="0" borderId="0"/>
    <xf numFmtId="0" fontId="8" fillId="0" borderId="0" applyAlignment="0">
      <alignment vertical="top" wrapText="1"/>
      <protection locked="0"/>
    </xf>
    <xf numFmtId="0" fontId="16" fillId="0" borderId="0"/>
    <xf numFmtId="168" fontId="4" fillId="0" borderId="0"/>
    <xf numFmtId="0" fontId="13" fillId="0" borderId="0"/>
    <xf numFmtId="0" fontId="13" fillId="0" borderId="0"/>
    <xf numFmtId="0" fontId="8" fillId="0" borderId="0" applyAlignment="0">
      <alignment vertical="top" wrapText="1"/>
      <protection locked="0"/>
    </xf>
    <xf numFmtId="0" fontId="13" fillId="0" borderId="0"/>
    <xf numFmtId="0" fontId="16" fillId="0" borderId="0"/>
    <xf numFmtId="0" fontId="16" fillId="0" borderId="0"/>
    <xf numFmtId="0" fontId="16" fillId="0" borderId="0"/>
    <xf numFmtId="0" fontId="13"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13" fillId="0" borderId="0"/>
    <xf numFmtId="0" fontId="16" fillId="0" borderId="0"/>
    <xf numFmtId="0" fontId="16" fillId="0" borderId="0"/>
    <xf numFmtId="0" fontId="13" fillId="0" borderId="0"/>
    <xf numFmtId="0" fontId="13"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13" fillId="0" borderId="0"/>
    <xf numFmtId="0" fontId="13" fillId="0" borderId="0"/>
    <xf numFmtId="0" fontId="13" fillId="0" borderId="0"/>
    <xf numFmtId="0" fontId="16" fillId="0" borderId="0"/>
    <xf numFmtId="0" fontId="13" fillId="0" borderId="0"/>
    <xf numFmtId="0" fontId="8" fillId="0" borderId="0" applyAlignment="0">
      <alignment vertical="top" wrapText="1"/>
      <protection locked="0"/>
    </xf>
    <xf numFmtId="168" fontId="4" fillId="0" borderId="0"/>
    <xf numFmtId="0" fontId="8" fillId="0" borderId="0" applyAlignment="0">
      <alignment vertical="top" wrapText="1"/>
      <protection locked="0"/>
    </xf>
    <xf numFmtId="168" fontId="4" fillId="0" borderId="0"/>
    <xf numFmtId="0" fontId="8" fillId="0" borderId="0" applyAlignment="0">
      <alignment vertical="top" wrapText="1"/>
      <protection locked="0"/>
    </xf>
    <xf numFmtId="0" fontId="13" fillId="0" borderId="0"/>
    <xf numFmtId="0" fontId="13" fillId="0" borderId="0"/>
    <xf numFmtId="0" fontId="8" fillId="0" borderId="0" applyAlignment="0">
      <alignment vertical="top" wrapText="1"/>
      <protection locked="0"/>
    </xf>
    <xf numFmtId="0" fontId="13" fillId="0" borderId="0"/>
    <xf numFmtId="0" fontId="5" fillId="0" borderId="0"/>
    <xf numFmtId="0" fontId="5" fillId="0" borderId="0"/>
    <xf numFmtId="0" fontId="13"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13" fillId="0" borderId="0"/>
    <xf numFmtId="0" fontId="13" fillId="0" borderId="0"/>
    <xf numFmtId="0" fontId="16" fillId="0" borderId="0"/>
    <xf numFmtId="0" fontId="13" fillId="0" borderId="0"/>
    <xf numFmtId="0" fontId="16" fillId="0" borderId="0"/>
    <xf numFmtId="0" fontId="13" fillId="0" borderId="0"/>
    <xf numFmtId="0" fontId="13"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13" fillId="0" borderId="0"/>
    <xf numFmtId="0" fontId="13" fillId="0" borderId="0"/>
    <xf numFmtId="0" fontId="13" fillId="0" borderId="0"/>
    <xf numFmtId="0" fontId="8" fillId="0" borderId="0" applyAlignment="0">
      <alignment vertical="top" wrapText="1"/>
      <protection locked="0"/>
    </xf>
    <xf numFmtId="0" fontId="16" fillId="0" borderId="0"/>
    <xf numFmtId="0" fontId="8" fillId="0" borderId="0" applyAlignment="0">
      <alignment vertical="top" wrapText="1"/>
      <protection locked="0"/>
    </xf>
    <xf numFmtId="0" fontId="8" fillId="0" borderId="0" applyAlignment="0">
      <alignment vertical="top" wrapText="1"/>
      <protection locked="0"/>
    </xf>
    <xf numFmtId="0" fontId="13"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13" fillId="0" borderId="0"/>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8" fillId="0" borderId="0" applyAlignment="0">
      <alignment vertical="top" wrapText="1"/>
      <protection locked="0"/>
    </xf>
    <xf numFmtId="0" fontId="18" fillId="0" borderId="0" applyAlignment="0">
      <alignment vertical="top" wrapText="1"/>
      <protection locked="0"/>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applyAlignment="0">
      <alignment vertical="top" wrapText="1"/>
      <protection locked="0"/>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9" fillId="0" borderId="0"/>
    <xf numFmtId="0" fontId="9" fillId="0" borderId="0"/>
    <xf numFmtId="0" fontId="5" fillId="0" borderId="0"/>
    <xf numFmtId="0" fontId="8" fillId="0" borderId="0" applyAlignment="0">
      <alignment vertical="top" wrapText="1"/>
      <protection locked="0"/>
    </xf>
    <xf numFmtId="0" fontId="5" fillId="0" borderId="0"/>
    <xf numFmtId="0" fontId="8" fillId="0" borderId="0" applyAlignment="0">
      <alignment vertical="top" wrapText="1"/>
      <protection locked="0"/>
    </xf>
    <xf numFmtId="0" fontId="9" fillId="0" borderId="0"/>
    <xf numFmtId="0" fontId="5" fillId="0" borderId="0"/>
    <xf numFmtId="0" fontId="8" fillId="0" borderId="0" applyAlignment="0">
      <alignment vertical="top" wrapText="1"/>
      <protection locked="0"/>
    </xf>
    <xf numFmtId="0" fontId="8" fillId="0" borderId="0" applyAlignment="0">
      <alignment vertical="top" wrapText="1"/>
      <protection locked="0"/>
    </xf>
    <xf numFmtId="0" fontId="5" fillId="0" borderId="0"/>
    <xf numFmtId="0" fontId="9" fillId="0" borderId="0"/>
    <xf numFmtId="0" fontId="8" fillId="0" borderId="0" applyAlignment="0">
      <alignment vertical="top" wrapText="1"/>
      <protection locked="0"/>
    </xf>
    <xf numFmtId="0" fontId="5" fillId="0" borderId="0"/>
    <xf numFmtId="0" fontId="9"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 fillId="0" borderId="0" applyAlignment="0">
      <alignment vertical="top" wrapText="1"/>
      <protection locked="0"/>
    </xf>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applyAlignment="0">
      <alignment vertical="top" wrapText="1"/>
      <protection locked="0"/>
    </xf>
    <xf numFmtId="9" fontId="5" fillId="0" borderId="0" applyFont="0" applyFill="0" applyBorder="0" applyAlignment="0" applyProtection="0"/>
    <xf numFmtId="0" fontId="38" fillId="0" borderId="0" applyNumberFormat="0" applyFill="0" applyBorder="0" applyAlignment="0" applyProtection="0"/>
    <xf numFmtId="0" fontId="46" fillId="0" borderId="0"/>
    <xf numFmtId="0" fontId="55" fillId="17"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3" borderId="0" applyNumberFormat="0" applyBorder="0" applyAlignment="0" applyProtection="0"/>
    <xf numFmtId="0" fontId="55" fillId="23" borderId="0" applyNumberFormat="0" applyBorder="0" applyAlignment="0" applyProtection="0"/>
    <xf numFmtId="0" fontId="55" fillId="26" borderId="0" applyNumberFormat="0" applyBorder="0" applyAlignment="0" applyProtection="0"/>
    <xf numFmtId="0" fontId="55" fillId="26"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5"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34" borderId="0" applyNumberFormat="0" applyBorder="0" applyAlignment="0" applyProtection="0"/>
    <xf numFmtId="0" fontId="56" fillId="34" borderId="0" applyNumberFormat="0" applyBorder="0" applyAlignment="0" applyProtection="0"/>
    <xf numFmtId="0" fontId="57" fillId="35" borderId="96" applyNumberFormat="0" applyAlignment="0" applyProtection="0"/>
    <xf numFmtId="0" fontId="57" fillId="35" borderId="96" applyNumberFormat="0" applyAlignment="0" applyProtection="0"/>
    <xf numFmtId="0" fontId="58" fillId="35" borderId="97" applyNumberFormat="0" applyAlignment="0" applyProtection="0"/>
    <xf numFmtId="0" fontId="58" fillId="35" borderId="97" applyNumberFormat="0" applyAlignment="0" applyProtection="0"/>
    <xf numFmtId="0" fontId="59" fillId="22" borderId="97" applyNumberFormat="0" applyAlignment="0" applyProtection="0"/>
    <xf numFmtId="0" fontId="59" fillId="22" borderId="97" applyNumberFormat="0" applyAlignment="0" applyProtection="0"/>
    <xf numFmtId="0" fontId="60" fillId="0" borderId="98" applyNumberFormat="0" applyFill="0" applyAlignment="0" applyProtection="0"/>
    <xf numFmtId="0" fontId="60" fillId="0" borderId="98"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44" fontId="4" fillId="0" borderId="0" applyFont="0" applyFill="0" applyBorder="0" applyAlignment="0" applyProtection="0"/>
    <xf numFmtId="0" fontId="12" fillId="0" borderId="0"/>
    <xf numFmtId="0" fontId="62" fillId="19" borderId="0" applyNumberFormat="0" applyBorder="0" applyAlignment="0" applyProtection="0"/>
    <xf numFmtId="0" fontId="62" fillId="19" borderId="0" applyNumberFormat="0" applyBorder="0" applyAlignment="0" applyProtection="0"/>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174" fontId="4" fillId="0" borderId="0" applyFont="0" applyFill="0" applyBorder="0" applyAlignment="0" applyProtection="0"/>
    <xf numFmtId="0" fontId="64" fillId="36" borderId="0" applyNumberFormat="0" applyBorder="0" applyAlignment="0" applyProtection="0"/>
    <xf numFmtId="0" fontId="64" fillId="36" borderId="0" applyNumberFormat="0" applyBorder="0" applyAlignment="0" applyProtection="0"/>
    <xf numFmtId="0" fontId="4" fillId="37" borderId="99" applyNumberFormat="0" applyFont="0" applyAlignment="0" applyProtection="0"/>
    <xf numFmtId="0" fontId="4" fillId="37" borderId="99" applyNumberFormat="0" applyFont="0" applyAlignment="0" applyProtection="0"/>
    <xf numFmtId="0" fontId="4" fillId="37" borderId="99" applyNumberFormat="0" applyFont="0" applyAlignment="0" applyProtection="0"/>
    <xf numFmtId="0" fontId="4" fillId="37" borderId="99" applyNumberFormat="0" applyFont="0" applyAlignment="0" applyProtection="0"/>
    <xf numFmtId="0" fontId="4" fillId="37" borderId="99" applyNumberFormat="0" applyFont="0" applyAlignment="0" applyProtection="0"/>
    <xf numFmtId="0" fontId="4" fillId="37" borderId="99" applyNumberFormat="0" applyFont="0" applyAlignment="0" applyProtection="0"/>
    <xf numFmtId="0" fontId="4" fillId="37" borderId="99" applyNumberFormat="0" applyFont="0" applyAlignment="0" applyProtection="0"/>
    <xf numFmtId="0" fontId="4" fillId="37" borderId="99" applyNumberFormat="0" applyFont="0" applyAlignment="0" applyProtection="0"/>
    <xf numFmtId="0" fontId="4" fillId="37" borderId="99" applyNumberFormat="0" applyFont="0" applyAlignment="0" applyProtection="0"/>
    <xf numFmtId="0" fontId="4" fillId="37" borderId="99" applyNumberFormat="0" applyFont="0" applyAlignment="0" applyProtection="0"/>
    <xf numFmtId="0" fontId="4" fillId="37" borderId="99" applyNumberFormat="0" applyFont="0" applyAlignment="0" applyProtection="0"/>
    <xf numFmtId="0" fontId="4" fillId="37" borderId="99" applyNumberFormat="0" applyFont="0" applyAlignment="0" applyProtection="0"/>
    <xf numFmtId="0" fontId="4" fillId="37" borderId="99" applyNumberFormat="0" applyFont="0" applyAlignment="0" applyProtection="0"/>
    <xf numFmtId="0" fontId="4" fillId="37" borderId="99" applyNumberFormat="0" applyFont="0" applyAlignment="0" applyProtection="0"/>
    <xf numFmtId="0" fontId="4" fillId="37" borderId="99" applyNumberFormat="0" applyFont="0" applyAlignment="0" applyProtection="0"/>
    <xf numFmtId="0" fontId="4" fillId="37" borderId="99" applyNumberFormat="0" applyFont="0" applyAlignment="0" applyProtection="0"/>
    <xf numFmtId="0" fontId="4" fillId="37" borderId="9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100" applyNumberFormat="0" applyFill="0" applyAlignment="0" applyProtection="0"/>
    <xf numFmtId="0" fontId="66" fillId="0" borderId="100" applyNumberFormat="0" applyFill="0" applyAlignment="0" applyProtection="0"/>
    <xf numFmtId="0" fontId="67" fillId="0" borderId="101" applyNumberFormat="0" applyFill="0" applyAlignment="0" applyProtection="0"/>
    <xf numFmtId="0" fontId="67" fillId="0" borderId="101" applyNumberFormat="0" applyFill="0" applyAlignment="0" applyProtection="0"/>
    <xf numFmtId="0" fontId="68" fillId="0" borderId="102" applyNumberFormat="0" applyFill="0" applyAlignment="0" applyProtection="0"/>
    <xf numFmtId="0" fontId="68"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103" applyNumberFormat="0" applyFill="0" applyAlignment="0" applyProtection="0"/>
    <xf numFmtId="0" fontId="70" fillId="0" borderId="103" applyNumberFormat="0" applyFill="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175" fontId="4" fillId="0" borderId="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38" borderId="104" applyNumberFormat="0" applyAlignment="0" applyProtection="0"/>
    <xf numFmtId="0" fontId="72" fillId="38" borderId="104" applyNumberFormat="0" applyAlignment="0" applyProtection="0"/>
  </cellStyleXfs>
  <cellXfs count="555">
    <xf numFmtId="0" fontId="0" fillId="0" borderId="0" xfId="0"/>
    <xf numFmtId="0" fontId="12" fillId="0" borderId="0" xfId="0" applyFont="1" applyAlignment="1"/>
    <xf numFmtId="0" fontId="19" fillId="0" borderId="0" xfId="0" applyFont="1"/>
    <xf numFmtId="0" fontId="19" fillId="0" borderId="0" xfId="0" applyFont="1" applyFill="1" applyBorder="1"/>
    <xf numFmtId="0" fontId="19" fillId="0" borderId="0" xfId="0" applyFont="1" applyFill="1"/>
    <xf numFmtId="0" fontId="19" fillId="0" borderId="0" xfId="0" applyFont="1" applyFill="1" applyAlignment="1">
      <alignment horizontal="right"/>
    </xf>
    <xf numFmtId="0" fontId="19" fillId="0" borderId="0" xfId="0" applyFont="1" applyFill="1" applyAlignment="1">
      <alignment horizontal="center"/>
    </xf>
    <xf numFmtId="0" fontId="21" fillId="3" borderId="0" xfId="0" applyFont="1" applyFill="1" applyAlignment="1">
      <alignment horizontal="center" vertical="center"/>
    </xf>
    <xf numFmtId="0" fontId="20" fillId="0" borderId="0" xfId="0" applyFont="1" applyFill="1"/>
    <xf numFmtId="0" fontId="20" fillId="0" borderId="0" xfId="0" applyFont="1" applyAlignment="1">
      <alignment horizontal="right"/>
    </xf>
    <xf numFmtId="0" fontId="19" fillId="0" borderId="0" xfId="0" applyFont="1" applyBorder="1"/>
    <xf numFmtId="0" fontId="19" fillId="3" borderId="0" xfId="0" applyFont="1" applyFill="1" applyAlignment="1">
      <alignment vertical="center"/>
    </xf>
    <xf numFmtId="0" fontId="23" fillId="3" borderId="0" xfId="0" applyFont="1" applyFill="1" applyAlignment="1">
      <alignment vertical="center"/>
    </xf>
    <xf numFmtId="3" fontId="20" fillId="3" borderId="0" xfId="0" applyNumberFormat="1" applyFont="1" applyFill="1" applyAlignment="1">
      <alignment vertical="center"/>
    </xf>
    <xf numFmtId="165" fontId="20" fillId="3" borderId="0" xfId="0" applyNumberFormat="1" applyFont="1" applyFill="1" applyAlignment="1">
      <alignment vertical="center"/>
    </xf>
    <xf numFmtId="0" fontId="20" fillId="3" borderId="0" xfId="0" applyFont="1" applyFill="1" applyAlignment="1">
      <alignment vertical="center"/>
    </xf>
    <xf numFmtId="3" fontId="19" fillId="3" borderId="0" xfId="0" applyNumberFormat="1" applyFont="1" applyFill="1" applyAlignment="1">
      <alignment vertical="center"/>
    </xf>
    <xf numFmtId="165" fontId="19" fillId="3" borderId="0" xfId="0" applyNumberFormat="1" applyFont="1" applyFill="1" applyAlignment="1">
      <alignment vertical="center"/>
    </xf>
    <xf numFmtId="3" fontId="24" fillId="3" borderId="0" xfId="0" applyNumberFormat="1" applyFont="1" applyFill="1" applyAlignment="1">
      <alignment vertical="center"/>
    </xf>
    <xf numFmtId="0" fontId="24" fillId="3" borderId="0" xfId="0" applyFont="1" applyFill="1" applyAlignment="1">
      <alignment vertical="center"/>
    </xf>
    <xf numFmtId="3" fontId="27" fillId="7" borderId="1" xfId="0" applyNumberFormat="1" applyFont="1" applyFill="1" applyBorder="1"/>
    <xf numFmtId="3" fontId="31" fillId="7" borderId="1" xfId="0" quotePrefix="1" applyNumberFormat="1" applyFont="1" applyFill="1" applyBorder="1"/>
    <xf numFmtId="3" fontId="31" fillId="5" borderId="1" xfId="0" quotePrefix="1" applyNumberFormat="1" applyFont="1" applyFill="1" applyBorder="1" applyAlignment="1">
      <alignment vertical="center"/>
    </xf>
    <xf numFmtId="0" fontId="25" fillId="0" borderId="49" xfId="0" applyFont="1" applyBorder="1" applyAlignment="1">
      <alignment horizontal="left"/>
    </xf>
    <xf numFmtId="0" fontId="25" fillId="0" borderId="50" xfId="0" applyFont="1" applyBorder="1" applyAlignment="1">
      <alignment horizontal="right"/>
    </xf>
    <xf numFmtId="0" fontId="25" fillId="0" borderId="46" xfId="0" applyFont="1" applyBorder="1" applyAlignment="1">
      <alignment horizontal="center"/>
    </xf>
    <xf numFmtId="0" fontId="25" fillId="0" borderId="47" xfId="0" applyFont="1" applyBorder="1" applyAlignment="1">
      <alignment horizontal="center"/>
    </xf>
    <xf numFmtId="0" fontId="28" fillId="4" borderId="48" xfId="0" applyFont="1" applyFill="1" applyBorder="1"/>
    <xf numFmtId="0" fontId="28" fillId="4" borderId="45" xfId="0" applyFont="1" applyFill="1" applyBorder="1"/>
    <xf numFmtId="0" fontId="27" fillId="7" borderId="45" xfId="0" quotePrefix="1" applyFont="1" applyFill="1" applyBorder="1"/>
    <xf numFmtId="0" fontId="27" fillId="7" borderId="46" xfId="0" quotePrefix="1" applyFont="1" applyFill="1" applyBorder="1"/>
    <xf numFmtId="3" fontId="27" fillId="7" borderId="47" xfId="0" applyNumberFormat="1" applyFont="1" applyFill="1" applyBorder="1"/>
    <xf numFmtId="0" fontId="31" fillId="5" borderId="49" xfId="0" quotePrefix="1" applyFont="1" applyFill="1" applyBorder="1" applyAlignment="1">
      <alignment vertical="center"/>
    </xf>
    <xf numFmtId="3" fontId="31" fillId="5" borderId="50" xfId="0" quotePrefix="1" applyNumberFormat="1" applyFont="1" applyFill="1" applyBorder="1" applyAlignment="1">
      <alignment vertical="center"/>
    </xf>
    <xf numFmtId="0" fontId="26" fillId="2" borderId="45" xfId="0" applyFont="1" applyFill="1" applyBorder="1"/>
    <xf numFmtId="0" fontId="31" fillId="7" borderId="45" xfId="0" applyFont="1" applyFill="1" applyBorder="1"/>
    <xf numFmtId="0" fontId="31" fillId="5" borderId="45" xfId="0" quotePrefix="1" applyFont="1" applyFill="1" applyBorder="1" applyAlignment="1">
      <alignment vertical="center"/>
    </xf>
    <xf numFmtId="3" fontId="31" fillId="5" borderId="54" xfId="0" quotePrefix="1" applyNumberFormat="1" applyFont="1" applyFill="1" applyBorder="1" applyAlignment="1">
      <alignment vertical="center"/>
    </xf>
    <xf numFmtId="0" fontId="26" fillId="4" borderId="45" xfId="0" applyFont="1" applyFill="1" applyBorder="1"/>
    <xf numFmtId="0" fontId="31" fillId="5" borderId="45" xfId="0" applyFont="1" applyFill="1" applyBorder="1"/>
    <xf numFmtId="0" fontId="31" fillId="5" borderId="46" xfId="0" quotePrefix="1" applyFont="1" applyFill="1" applyBorder="1" applyAlignment="1">
      <alignment vertical="center"/>
    </xf>
    <xf numFmtId="3" fontId="31" fillId="5" borderId="47" xfId="0" quotePrefix="1" applyNumberFormat="1" applyFont="1" applyFill="1" applyBorder="1" applyAlignment="1">
      <alignment vertical="center"/>
    </xf>
    <xf numFmtId="3" fontId="31" fillId="5" borderId="52" xfId="0" quotePrefix="1" applyNumberFormat="1" applyFont="1" applyFill="1" applyBorder="1" applyAlignment="1">
      <alignment vertical="center"/>
    </xf>
    <xf numFmtId="0" fontId="25" fillId="0" borderId="49" xfId="0" applyFont="1" applyBorder="1"/>
    <xf numFmtId="0" fontId="29" fillId="0" borderId="50" xfId="0" applyFont="1" applyBorder="1" applyAlignment="1">
      <alignment horizontal="right"/>
    </xf>
    <xf numFmtId="0" fontId="31" fillId="7" borderId="45" xfId="0" quotePrefix="1" applyFont="1" applyFill="1" applyBorder="1"/>
    <xf numFmtId="0" fontId="31" fillId="5" borderId="48" xfId="0" quotePrefix="1" applyFont="1" applyFill="1" applyBorder="1" applyAlignment="1">
      <alignment vertical="center"/>
    </xf>
    <xf numFmtId="3" fontId="31" fillId="5" borderId="31" xfId="0" quotePrefix="1" applyNumberFormat="1" applyFont="1" applyFill="1" applyBorder="1" applyAlignment="1">
      <alignment vertical="center"/>
    </xf>
    <xf numFmtId="3" fontId="31" fillId="5" borderId="53" xfId="0" quotePrefix="1" applyNumberFormat="1" applyFont="1" applyFill="1" applyBorder="1" applyAlignment="1">
      <alignment vertical="center"/>
    </xf>
    <xf numFmtId="0" fontId="29" fillId="0" borderId="47" xfId="0" applyFont="1" applyBorder="1" applyAlignment="1">
      <alignment horizontal="center"/>
    </xf>
    <xf numFmtId="0" fontId="29" fillId="0" borderId="52" xfId="0" applyFont="1" applyBorder="1" applyAlignment="1">
      <alignment horizontal="center"/>
    </xf>
    <xf numFmtId="0" fontId="22" fillId="3" borderId="62" xfId="0" applyFont="1" applyFill="1" applyBorder="1"/>
    <xf numFmtId="3" fontId="30" fillId="3" borderId="63" xfId="0" applyNumberFormat="1" applyFont="1" applyFill="1" applyBorder="1"/>
    <xf numFmtId="3" fontId="30" fillId="3" borderId="64" xfId="0" applyNumberFormat="1" applyFont="1" applyFill="1" applyBorder="1"/>
    <xf numFmtId="0" fontId="22" fillId="3" borderId="56" xfId="0" applyFont="1" applyFill="1" applyBorder="1"/>
    <xf numFmtId="3" fontId="30" fillId="3" borderId="57" xfId="0" applyNumberFormat="1" applyFont="1" applyFill="1" applyBorder="1"/>
    <xf numFmtId="3" fontId="30" fillId="3" borderId="58" xfId="0" applyNumberFormat="1" applyFont="1" applyFill="1" applyBorder="1"/>
    <xf numFmtId="0" fontId="34" fillId="7" borderId="25" xfId="0" applyFont="1" applyFill="1" applyBorder="1" applyAlignment="1">
      <alignment horizontal="center"/>
    </xf>
    <xf numFmtId="0" fontId="34" fillId="7" borderId="26" xfId="0" applyFont="1" applyFill="1" applyBorder="1" applyAlignment="1">
      <alignment horizontal="center"/>
    </xf>
    <xf numFmtId="0" fontId="34" fillId="7" borderId="42" xfId="0" applyFont="1" applyFill="1" applyBorder="1" applyAlignment="1">
      <alignment horizontal="center"/>
    </xf>
    <xf numFmtId="0" fontId="35" fillId="7" borderId="65" xfId="0" applyFont="1" applyFill="1" applyBorder="1" applyAlignment="1">
      <alignment horizontal="center" wrapText="1"/>
    </xf>
    <xf numFmtId="0" fontId="35" fillId="7" borderId="66" xfId="0" applyFont="1" applyFill="1" applyBorder="1" applyAlignment="1">
      <alignment horizontal="center" wrapText="1"/>
    </xf>
    <xf numFmtId="0" fontId="34" fillId="7" borderId="68" xfId="0" applyFont="1" applyFill="1" applyBorder="1" applyAlignment="1">
      <alignment horizontal="center"/>
    </xf>
    <xf numFmtId="0" fontId="6" fillId="0" borderId="4"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6" fillId="0" borderId="12" xfId="0" applyFont="1" applyBorder="1" applyAlignment="1">
      <alignment vertical="center"/>
    </xf>
    <xf numFmtId="0" fontId="3" fillId="3" borderId="0" xfId="0" applyFont="1" applyFill="1" applyAlignment="1">
      <alignment vertical="center"/>
    </xf>
    <xf numFmtId="3" fontId="3" fillId="3" borderId="0" xfId="0" applyNumberFormat="1" applyFont="1" applyFill="1" applyAlignment="1">
      <alignment vertical="center"/>
    </xf>
    <xf numFmtId="3" fontId="37" fillId="3" borderId="0" xfId="0" applyNumberFormat="1" applyFont="1" applyFill="1" applyAlignment="1">
      <alignment vertical="center"/>
    </xf>
    <xf numFmtId="0" fontId="6" fillId="0" borderId="7" xfId="0" applyFont="1" applyBorder="1" applyAlignment="1">
      <alignment vertical="center"/>
    </xf>
    <xf numFmtId="3" fontId="29" fillId="0" borderId="40" xfId="0" applyNumberFormat="1" applyFont="1" applyFill="1" applyBorder="1" applyProtection="1">
      <protection locked="0"/>
    </xf>
    <xf numFmtId="170" fontId="29" fillId="0" borderId="36" xfId="0" applyNumberFormat="1" applyFont="1" applyFill="1" applyBorder="1" applyProtection="1">
      <protection locked="0"/>
    </xf>
    <xf numFmtId="170" fontId="29" fillId="0" borderId="70" xfId="0" applyNumberFormat="1" applyFont="1" applyFill="1" applyBorder="1" applyProtection="1">
      <protection locked="0"/>
    </xf>
    <xf numFmtId="3" fontId="28" fillId="0" borderId="43" xfId="0" applyNumberFormat="1" applyFont="1" applyFill="1" applyBorder="1" applyProtection="1">
      <protection locked="0"/>
    </xf>
    <xf numFmtId="170" fontId="28" fillId="0" borderId="37" xfId="0" applyNumberFormat="1" applyFont="1" applyFill="1" applyBorder="1" applyProtection="1">
      <protection locked="0"/>
    </xf>
    <xf numFmtId="170" fontId="28" fillId="0" borderId="72" xfId="0" applyNumberFormat="1" applyFont="1" applyFill="1" applyBorder="1" applyProtection="1">
      <protection locked="0"/>
    </xf>
    <xf numFmtId="3" fontId="28" fillId="0" borderId="35" xfId="0" applyNumberFormat="1" applyFont="1" applyFill="1" applyBorder="1" applyProtection="1">
      <protection locked="0"/>
    </xf>
    <xf numFmtId="170" fontId="28" fillId="0" borderId="40" xfId="0" applyNumberFormat="1" applyFont="1" applyFill="1" applyBorder="1" applyProtection="1">
      <protection locked="0"/>
    </xf>
    <xf numFmtId="170" fontId="28" fillId="0" borderId="74" xfId="0" applyNumberFormat="1" applyFont="1" applyFill="1" applyBorder="1" applyProtection="1">
      <protection locked="0"/>
    </xf>
    <xf numFmtId="3" fontId="27" fillId="7" borderId="37" xfId="0" applyNumberFormat="1" applyFont="1" applyFill="1" applyBorder="1"/>
    <xf numFmtId="170" fontId="27" fillId="7" borderId="36" xfId="0" applyNumberFormat="1" applyFont="1" applyFill="1" applyBorder="1" applyProtection="1">
      <protection locked="0"/>
    </xf>
    <xf numFmtId="170" fontId="27" fillId="7" borderId="70" xfId="0" applyNumberFormat="1" applyFont="1" applyFill="1" applyBorder="1" applyProtection="1">
      <protection locked="0"/>
    </xf>
    <xf numFmtId="3" fontId="28" fillId="0" borderId="37" xfId="0" applyNumberFormat="1" applyFont="1" applyFill="1" applyBorder="1"/>
    <xf numFmtId="0" fontId="26" fillId="0" borderId="75" xfId="0" applyFont="1" applyBorder="1" applyAlignment="1">
      <alignment horizontal="left"/>
    </xf>
    <xf numFmtId="0" fontId="28" fillId="0" borderId="38" xfId="0" applyFont="1" applyFill="1" applyBorder="1" applyAlignment="1">
      <alignment horizontal="left"/>
    </xf>
    <xf numFmtId="3" fontId="28" fillId="0" borderId="37" xfId="0" applyNumberFormat="1" applyFont="1" applyFill="1" applyBorder="1" applyProtection="1">
      <protection locked="0"/>
    </xf>
    <xf numFmtId="0" fontId="26" fillId="0" borderId="61" xfId="0" applyFont="1" applyBorder="1" applyAlignment="1">
      <alignment horizontal="left"/>
    </xf>
    <xf numFmtId="0" fontId="28" fillId="0" borderId="29" xfId="0" applyFont="1" applyFill="1" applyBorder="1" applyAlignment="1">
      <alignment horizontal="left"/>
    </xf>
    <xf numFmtId="3" fontId="28" fillId="0" borderId="40" xfId="0" applyNumberFormat="1" applyFont="1" applyFill="1" applyBorder="1" applyProtection="1">
      <protection locked="0"/>
    </xf>
    <xf numFmtId="3" fontId="27" fillId="7" borderId="36" xfId="0" applyNumberFormat="1" applyFont="1" applyFill="1" applyBorder="1"/>
    <xf numFmtId="3" fontId="28" fillId="0" borderId="40" xfId="0" applyNumberFormat="1" applyFont="1" applyFill="1" applyBorder="1"/>
    <xf numFmtId="0" fontId="26" fillId="0" borderId="76" xfId="0" applyFont="1" applyBorder="1" applyAlignment="1">
      <alignment horizontal="left"/>
    </xf>
    <xf numFmtId="0" fontId="28" fillId="0" borderId="41" xfId="0" applyFont="1" applyFill="1" applyBorder="1" applyAlignment="1">
      <alignment horizontal="left"/>
    </xf>
    <xf numFmtId="3" fontId="28" fillId="0" borderId="39" xfId="0" applyNumberFormat="1" applyFont="1" applyFill="1" applyBorder="1" applyProtection="1">
      <protection locked="0"/>
    </xf>
    <xf numFmtId="0" fontId="26" fillId="0" borderId="77" xfId="0" applyFont="1" applyBorder="1" applyAlignment="1">
      <alignment horizontal="left"/>
    </xf>
    <xf numFmtId="0" fontId="28" fillId="0" borderId="34" xfId="0" applyFont="1" applyFill="1" applyBorder="1" applyAlignment="1">
      <alignment horizontal="left"/>
    </xf>
    <xf numFmtId="3" fontId="28" fillId="0" borderId="35" xfId="0" applyNumberFormat="1" applyFont="1" applyFill="1" applyBorder="1"/>
    <xf numFmtId="3" fontId="28" fillId="0" borderId="43" xfId="0" applyNumberFormat="1" applyFont="1" applyFill="1" applyBorder="1"/>
    <xf numFmtId="170" fontId="28" fillId="0" borderId="35" xfId="0" applyNumberFormat="1" applyFont="1" applyFill="1" applyBorder="1" applyProtection="1">
      <protection locked="0"/>
    </xf>
    <xf numFmtId="170" fontId="28" fillId="0" borderId="80" xfId="0" applyNumberFormat="1" applyFont="1" applyFill="1" applyBorder="1" applyProtection="1">
      <protection locked="0"/>
    </xf>
    <xf numFmtId="170" fontId="27" fillId="7" borderId="37" xfId="0" applyNumberFormat="1" applyFont="1" applyFill="1" applyBorder="1" applyProtection="1">
      <protection locked="0"/>
    </xf>
    <xf numFmtId="170" fontId="27" fillId="7" borderId="72" xfId="0" applyNumberFormat="1" applyFont="1" applyFill="1" applyBorder="1" applyProtection="1">
      <protection locked="0"/>
    </xf>
    <xf numFmtId="0" fontId="28" fillId="0" borderId="17" xfId="0" applyFont="1" applyFill="1" applyBorder="1" applyAlignment="1"/>
    <xf numFmtId="0" fontId="28" fillId="0" borderId="18" xfId="0" applyFont="1" applyFill="1" applyBorder="1" applyAlignment="1"/>
    <xf numFmtId="170" fontId="27" fillId="7" borderId="47" xfId="0" applyNumberFormat="1" applyFont="1" applyFill="1" applyBorder="1" applyProtection="1">
      <protection locked="0"/>
    </xf>
    <xf numFmtId="170" fontId="27" fillId="7" borderId="52" xfId="0" applyNumberFormat="1" applyFont="1" applyFill="1" applyBorder="1" applyProtection="1">
      <protection locked="0"/>
    </xf>
    <xf numFmtId="0" fontId="25" fillId="0" borderId="4" xfId="0" applyFont="1" applyBorder="1" applyAlignment="1">
      <alignment vertical="center"/>
    </xf>
    <xf numFmtId="3" fontId="25" fillId="0" borderId="23" xfId="0" applyNumberFormat="1" applyFont="1" applyBorder="1" applyAlignment="1">
      <alignment vertical="center"/>
    </xf>
    <xf numFmtId="165" fontId="25" fillId="0" borderId="16" xfId="0" applyNumberFormat="1" applyFont="1" applyBorder="1" applyAlignment="1">
      <alignment vertical="center"/>
    </xf>
    <xf numFmtId="165" fontId="25" fillId="0" borderId="22" xfId="0" applyNumberFormat="1" applyFont="1" applyBorder="1" applyAlignment="1">
      <alignment vertical="center"/>
    </xf>
    <xf numFmtId="0" fontId="26" fillId="0" borderId="3" xfId="0" applyFont="1" applyBorder="1" applyAlignment="1">
      <alignment vertical="center"/>
    </xf>
    <xf numFmtId="3" fontId="26" fillId="0" borderId="3" xfId="0" applyNumberFormat="1" applyFont="1" applyBorder="1" applyAlignment="1">
      <alignment vertical="center"/>
    </xf>
    <xf numFmtId="165" fontId="26" fillId="0" borderId="17" xfId="0" applyNumberFormat="1" applyFont="1" applyBorder="1" applyAlignment="1">
      <alignment vertical="center"/>
    </xf>
    <xf numFmtId="165" fontId="26" fillId="0" borderId="8" xfId="0" applyNumberFormat="1" applyFont="1" applyBorder="1" applyAlignment="1">
      <alignment vertical="center"/>
    </xf>
    <xf numFmtId="3" fontId="26" fillId="0" borderId="3" xfId="0" applyNumberFormat="1" applyFont="1" applyFill="1" applyBorder="1" applyAlignment="1">
      <alignment vertical="center"/>
    </xf>
    <xf numFmtId="0" fontId="26" fillId="0" borderId="8" xfId="0" applyFont="1" applyFill="1" applyBorder="1" applyAlignment="1">
      <alignment vertical="center"/>
    </xf>
    <xf numFmtId="0" fontId="26" fillId="0" borderId="5" xfId="0" applyFont="1" applyBorder="1" applyAlignment="1">
      <alignment vertical="center"/>
    </xf>
    <xf numFmtId="3" fontId="26" fillId="0" borderId="5" xfId="0" applyNumberFormat="1" applyFont="1" applyBorder="1" applyAlignment="1">
      <alignment vertical="center"/>
    </xf>
    <xf numFmtId="165" fontId="26" fillId="0" borderId="18" xfId="0" applyNumberFormat="1" applyFont="1" applyBorder="1" applyAlignment="1">
      <alignment vertical="center"/>
    </xf>
    <xf numFmtId="165" fontId="26" fillId="0" borderId="9" xfId="0" applyNumberFormat="1" applyFont="1" applyBorder="1" applyAlignment="1">
      <alignment vertical="center"/>
    </xf>
    <xf numFmtId="3" fontId="25" fillId="0" borderId="4" xfId="0" applyNumberFormat="1" applyFont="1" applyBorder="1" applyAlignment="1">
      <alignment vertical="center"/>
    </xf>
    <xf numFmtId="165" fontId="25" fillId="0" borderId="19" xfId="0" applyNumberFormat="1" applyFont="1" applyBorder="1" applyAlignment="1">
      <alignment vertical="center"/>
    </xf>
    <xf numFmtId="165" fontId="25" fillId="0" borderId="15" xfId="0" applyNumberFormat="1" applyFont="1" applyBorder="1" applyAlignment="1">
      <alignment vertical="center"/>
    </xf>
    <xf numFmtId="0" fontId="26" fillId="0" borderId="10" xfId="0" applyFont="1" applyBorder="1" applyAlignment="1">
      <alignment vertical="center"/>
    </xf>
    <xf numFmtId="3" fontId="26" fillId="0" borderId="10" xfId="0" applyNumberFormat="1" applyFont="1" applyBorder="1" applyAlignment="1">
      <alignment vertical="center"/>
    </xf>
    <xf numFmtId="165" fontId="26" fillId="0" borderId="20" xfId="0" applyNumberFormat="1" applyFont="1" applyBorder="1" applyAlignment="1">
      <alignment vertical="center"/>
    </xf>
    <xf numFmtId="165" fontId="26" fillId="0" borderId="24" xfId="0" applyNumberFormat="1" applyFont="1" applyBorder="1" applyAlignment="1">
      <alignment vertical="center"/>
    </xf>
    <xf numFmtId="0" fontId="25" fillId="0" borderId="12" xfId="0" applyFont="1" applyBorder="1" applyAlignment="1">
      <alignment vertical="center"/>
    </xf>
    <xf numFmtId="3" fontId="25" fillId="0" borderId="12" xfId="0" applyNumberFormat="1" applyFont="1" applyFill="1" applyBorder="1" applyAlignment="1">
      <alignment vertical="center"/>
    </xf>
    <xf numFmtId="165" fontId="25" fillId="0" borderId="21" xfId="0" applyNumberFormat="1" applyFont="1" applyBorder="1" applyAlignment="1">
      <alignment vertical="center"/>
    </xf>
    <xf numFmtId="3" fontId="25" fillId="0" borderId="12" xfId="0" applyNumberFormat="1" applyFont="1" applyBorder="1" applyAlignment="1">
      <alignment vertical="center"/>
    </xf>
    <xf numFmtId="165" fontId="25" fillId="0" borderId="14" xfId="0" applyNumberFormat="1" applyFont="1" applyBorder="1" applyAlignment="1">
      <alignment vertical="center"/>
    </xf>
    <xf numFmtId="3" fontId="25" fillId="0" borderId="4" xfId="0" applyNumberFormat="1" applyFont="1" applyFill="1" applyBorder="1" applyAlignment="1">
      <alignment vertical="center"/>
    </xf>
    <xf numFmtId="3" fontId="25" fillId="0" borderId="7" xfId="0" applyNumberFormat="1" applyFont="1" applyBorder="1" applyAlignment="1">
      <alignment vertical="center"/>
    </xf>
    <xf numFmtId="165" fontId="25" fillId="0" borderId="29" xfId="0" applyNumberFormat="1" applyFont="1" applyBorder="1" applyAlignment="1">
      <alignment vertical="center"/>
    </xf>
    <xf numFmtId="3" fontId="25" fillId="0" borderId="5" xfId="0" applyNumberFormat="1" applyFont="1" applyBorder="1" applyAlignment="1">
      <alignment vertical="center"/>
    </xf>
    <xf numFmtId="3" fontId="33" fillId="7" borderId="25" xfId="0" applyNumberFormat="1" applyFont="1" applyFill="1" applyBorder="1" applyAlignment="1">
      <alignment horizontal="center" vertical="center"/>
    </xf>
    <xf numFmtId="3" fontId="36" fillId="7" borderId="26" xfId="0" applyNumberFormat="1" applyFont="1" applyFill="1" applyBorder="1" applyAlignment="1">
      <alignment horizontal="center" vertical="center"/>
    </xf>
    <xf numFmtId="3" fontId="27" fillId="7" borderId="12" xfId="0" applyNumberFormat="1" applyFont="1" applyFill="1" applyBorder="1" applyAlignment="1">
      <alignment vertical="center"/>
    </xf>
    <xf numFmtId="165" fontId="27" fillId="7" borderId="21" xfId="0" applyNumberFormat="1" applyFont="1" applyFill="1" applyBorder="1" applyAlignment="1">
      <alignment vertical="center"/>
    </xf>
    <xf numFmtId="165" fontId="27" fillId="7" borderId="14" xfId="0" applyNumberFormat="1" applyFont="1" applyFill="1" applyBorder="1" applyAlignment="1">
      <alignment vertical="center"/>
    </xf>
    <xf numFmtId="3" fontId="33" fillId="7" borderId="12" xfId="0" applyNumberFormat="1" applyFont="1" applyFill="1" applyBorder="1" applyAlignment="1">
      <alignment vertical="center"/>
    </xf>
    <xf numFmtId="165" fontId="36" fillId="7" borderId="14" xfId="0" applyNumberFormat="1" applyFont="1" applyFill="1" applyBorder="1" applyAlignment="1">
      <alignment vertical="center"/>
    </xf>
    <xf numFmtId="0" fontId="29" fillId="0" borderId="51" xfId="0" applyFont="1" applyFill="1" applyBorder="1" applyAlignment="1" applyProtection="1">
      <alignment horizontal="right"/>
      <protection locked="0"/>
    </xf>
    <xf numFmtId="0" fontId="3" fillId="0" borderId="0" xfId="0" applyFont="1"/>
    <xf numFmtId="10" fontId="3" fillId="0" borderId="0" xfId="0" applyNumberFormat="1" applyFont="1"/>
    <xf numFmtId="3" fontId="3" fillId="0" borderId="0" xfId="0" applyNumberFormat="1" applyFont="1"/>
    <xf numFmtId="0" fontId="35" fillId="7" borderId="62" xfId="0" applyFont="1" applyFill="1" applyBorder="1" applyAlignment="1">
      <alignment vertical="top"/>
    </xf>
    <xf numFmtId="0" fontId="35" fillId="7" borderId="63" xfId="0" applyFont="1" applyFill="1" applyBorder="1" applyAlignment="1">
      <alignment horizontal="center" vertical="top"/>
    </xf>
    <xf numFmtId="0" fontId="35" fillId="7" borderId="64" xfId="0" applyFont="1" applyFill="1" applyBorder="1" applyAlignment="1">
      <alignment horizontal="center" vertical="top"/>
    </xf>
    <xf numFmtId="0" fontId="35" fillId="7" borderId="56" xfId="0" applyFont="1" applyFill="1" applyBorder="1" applyAlignment="1">
      <alignment vertical="top"/>
    </xf>
    <xf numFmtId="0" fontId="35" fillId="7" borderId="57" xfId="0" applyFont="1" applyFill="1" applyBorder="1" applyAlignment="1">
      <alignment vertical="top"/>
    </xf>
    <xf numFmtId="0" fontId="35" fillId="7" borderId="58" xfId="0" applyFont="1" applyFill="1" applyBorder="1" applyAlignment="1">
      <alignment vertical="top"/>
    </xf>
    <xf numFmtId="0" fontId="19" fillId="3" borderId="0" xfId="0" applyFont="1" applyFill="1" applyBorder="1" applyAlignment="1">
      <alignment vertical="center"/>
    </xf>
    <xf numFmtId="3" fontId="19" fillId="3" borderId="0" xfId="0" applyNumberFormat="1" applyFont="1" applyFill="1" applyBorder="1" applyAlignment="1">
      <alignment vertical="center"/>
    </xf>
    <xf numFmtId="0" fontId="35" fillId="7" borderId="62" xfId="0" applyFont="1" applyFill="1" applyBorder="1" applyAlignment="1">
      <alignment vertical="center"/>
    </xf>
    <xf numFmtId="0" fontId="35" fillId="7" borderId="63" xfId="0" applyFont="1" applyFill="1" applyBorder="1" applyAlignment="1">
      <alignment horizontal="center" vertical="center"/>
    </xf>
    <xf numFmtId="0" fontId="35" fillId="7" borderId="64" xfId="0" applyFont="1" applyFill="1" applyBorder="1" applyAlignment="1">
      <alignment horizontal="center" vertical="center"/>
    </xf>
    <xf numFmtId="0" fontId="35" fillId="7" borderId="56" xfId="0" applyFont="1" applyFill="1" applyBorder="1" applyAlignment="1">
      <alignment vertical="center"/>
    </xf>
    <xf numFmtId="0" fontId="35" fillId="7" borderId="57" xfId="0" applyFont="1" applyFill="1" applyBorder="1" applyAlignment="1">
      <alignment vertical="center"/>
    </xf>
    <xf numFmtId="0" fontId="35" fillId="7" borderId="58" xfId="0" applyFont="1" applyFill="1" applyBorder="1" applyAlignment="1">
      <alignment vertical="center"/>
    </xf>
    <xf numFmtId="10" fontId="20" fillId="0" borderId="81" xfId="0" applyNumberFormat="1" applyFont="1" applyBorder="1" applyAlignment="1">
      <alignment horizontal="center"/>
    </xf>
    <xf numFmtId="10" fontId="20" fillId="0" borderId="64" xfId="0" applyNumberFormat="1" applyFont="1" applyBorder="1" applyAlignment="1">
      <alignment horizontal="center"/>
    </xf>
    <xf numFmtId="0" fontId="20" fillId="0" borderId="81" xfId="0" applyFont="1" applyBorder="1" applyAlignment="1">
      <alignment horizontal="center"/>
    </xf>
    <xf numFmtId="0" fontId="27" fillId="7" borderId="56" xfId="0" applyFont="1" applyFill="1" applyBorder="1" applyAlignment="1">
      <alignment vertical="center"/>
    </xf>
    <xf numFmtId="0" fontId="27" fillId="7" borderId="62" xfId="0" applyFont="1" applyFill="1" applyBorder="1" applyAlignment="1">
      <alignment vertical="center"/>
    </xf>
    <xf numFmtId="0" fontId="27" fillId="7" borderId="64" xfId="0" applyFont="1" applyFill="1" applyBorder="1" applyAlignment="1">
      <alignment vertical="center"/>
    </xf>
    <xf numFmtId="0" fontId="27" fillId="7" borderId="58" xfId="0" applyFont="1" applyFill="1" applyBorder="1" applyAlignment="1">
      <alignment vertical="center"/>
    </xf>
    <xf numFmtId="0" fontId="26" fillId="0" borderId="64" xfId="0" applyFont="1" applyBorder="1"/>
    <xf numFmtId="0" fontId="26" fillId="0" borderId="55" xfId="0" applyFont="1" applyBorder="1"/>
    <xf numFmtId="0" fontId="26" fillId="0" borderId="55" xfId="0" applyFont="1" applyBorder="1" applyAlignment="1">
      <alignment wrapText="1"/>
    </xf>
    <xf numFmtId="0" fontId="26" fillId="0" borderId="55" xfId="0" applyFont="1" applyBorder="1" applyAlignment="1">
      <alignment vertical="top" wrapText="1"/>
    </xf>
    <xf numFmtId="0" fontId="26" fillId="0" borderId="58" xfId="0" applyFont="1" applyBorder="1" applyAlignment="1">
      <alignment wrapText="1"/>
    </xf>
    <xf numFmtId="0" fontId="26" fillId="0" borderId="61" xfId="0" applyFont="1" applyBorder="1"/>
    <xf numFmtId="0" fontId="25" fillId="4" borderId="59" xfId="0" applyFont="1" applyFill="1" applyBorder="1"/>
    <xf numFmtId="0" fontId="26" fillId="4" borderId="59" xfId="0" applyFont="1" applyFill="1" applyBorder="1" applyAlignment="1">
      <alignment vertical="top"/>
    </xf>
    <xf numFmtId="0" fontId="26" fillId="4" borderId="60" xfId="0" applyFont="1" applyFill="1" applyBorder="1" applyAlignment="1">
      <alignment vertical="top"/>
    </xf>
    <xf numFmtId="0" fontId="26" fillId="4" borderId="81" xfId="0" applyFont="1" applyFill="1" applyBorder="1"/>
    <xf numFmtId="2" fontId="26" fillId="4" borderId="59" xfId="0" applyNumberFormat="1" applyFont="1" applyFill="1" applyBorder="1" applyAlignment="1">
      <alignment vertical="top"/>
    </xf>
    <xf numFmtId="0" fontId="25" fillId="4" borderId="60" xfId="0" applyFont="1" applyFill="1" applyBorder="1" applyAlignment="1">
      <alignment vertical="center"/>
    </xf>
    <xf numFmtId="0" fontId="20" fillId="4" borderId="81" xfId="0" applyFont="1" applyFill="1" applyBorder="1"/>
    <xf numFmtId="0" fontId="39" fillId="0" borderId="0" xfId="0" applyFont="1"/>
    <xf numFmtId="0" fontId="28" fillId="4" borderId="59" xfId="0" applyFont="1" applyFill="1" applyBorder="1" applyAlignment="1">
      <alignment vertical="center"/>
    </xf>
    <xf numFmtId="0" fontId="28" fillId="4" borderId="60" xfId="0" applyFont="1" applyFill="1" applyBorder="1" applyAlignment="1">
      <alignment vertical="center"/>
    </xf>
    <xf numFmtId="2" fontId="40" fillId="4" borderId="59" xfId="2168" applyNumberFormat="1" applyFont="1" applyFill="1" applyBorder="1"/>
    <xf numFmtId="0" fontId="40" fillId="4" borderId="59" xfId="2168" applyFont="1" applyFill="1" applyBorder="1"/>
    <xf numFmtId="0" fontId="40" fillId="4" borderId="59" xfId="2168" applyFont="1" applyFill="1" applyBorder="1" applyAlignment="1">
      <alignment vertical="center"/>
    </xf>
    <xf numFmtId="3" fontId="28" fillId="8" borderId="48" xfId="0" applyNumberFormat="1" applyFont="1" applyFill="1" applyBorder="1" applyProtection="1">
      <protection locked="0"/>
    </xf>
    <xf numFmtId="3" fontId="28" fillId="8" borderId="31" xfId="0" applyNumberFormat="1" applyFont="1" applyFill="1" applyBorder="1" applyProtection="1">
      <protection locked="0"/>
    </xf>
    <xf numFmtId="3" fontId="28" fillId="8" borderId="45" xfId="0" applyNumberFormat="1" applyFont="1" applyFill="1" applyBorder="1" applyProtection="1">
      <protection locked="0"/>
    </xf>
    <xf numFmtId="3" fontId="28" fillId="8" borderId="1" xfId="0" applyNumberFormat="1" applyFont="1" applyFill="1" applyBorder="1" applyProtection="1">
      <protection locked="0"/>
    </xf>
    <xf numFmtId="3" fontId="28" fillId="8" borderId="46" xfId="0" applyNumberFormat="1" applyFont="1" applyFill="1" applyBorder="1" applyProtection="1">
      <protection locked="0"/>
    </xf>
    <xf numFmtId="3" fontId="28" fillId="8" borderId="47" xfId="0" applyNumberFormat="1" applyFont="1" applyFill="1" applyBorder="1" applyProtection="1">
      <protection locked="0"/>
    </xf>
    <xf numFmtId="3" fontId="32" fillId="6" borderId="1" xfId="0" applyNumberFormat="1" applyFont="1" applyFill="1" applyBorder="1"/>
    <xf numFmtId="0" fontId="32" fillId="6" borderId="45" xfId="0" applyFont="1" applyFill="1" applyBorder="1"/>
    <xf numFmtId="0" fontId="25" fillId="0" borderId="62" xfId="0" applyFont="1" applyBorder="1" applyAlignment="1">
      <alignment horizontal="left"/>
    </xf>
    <xf numFmtId="0" fontId="19" fillId="0" borderId="64" xfId="0" applyFont="1" applyFill="1" applyBorder="1"/>
    <xf numFmtId="0" fontId="19" fillId="0" borderId="55" xfId="0" applyFont="1" applyFill="1" applyBorder="1"/>
    <xf numFmtId="0" fontId="19" fillId="0" borderId="57" xfId="0" applyFont="1" applyFill="1" applyBorder="1"/>
    <xf numFmtId="0" fontId="19" fillId="0" borderId="58" xfId="0" applyFont="1" applyFill="1" applyBorder="1"/>
    <xf numFmtId="0" fontId="26" fillId="0" borderId="63" xfId="0" applyFont="1" applyFill="1" applyBorder="1" applyAlignment="1">
      <alignment horizontal="center"/>
    </xf>
    <xf numFmtId="0" fontId="26" fillId="0" borderId="63" xfId="0" applyFont="1" applyFill="1" applyBorder="1" applyAlignment="1">
      <alignment horizontal="right"/>
    </xf>
    <xf numFmtId="0" fontId="26" fillId="0" borderId="0" xfId="0" applyFont="1" applyFill="1" applyBorder="1" applyAlignment="1">
      <alignment horizontal="center"/>
    </xf>
    <xf numFmtId="0" fontId="26" fillId="0" borderId="0" xfId="0" applyFont="1" applyFill="1" applyBorder="1"/>
    <xf numFmtId="0" fontId="26" fillId="0" borderId="61" xfId="0" applyFont="1" applyFill="1" applyBorder="1"/>
    <xf numFmtId="0" fontId="26" fillId="8" borderId="61" xfId="0" applyFont="1" applyFill="1" applyBorder="1"/>
    <xf numFmtId="0" fontId="25" fillId="0" borderId="61" xfId="0" applyFont="1" applyFill="1" applyBorder="1"/>
    <xf numFmtId="0" fontId="25" fillId="0" borderId="0" xfId="0" applyFont="1" applyFill="1" applyBorder="1"/>
    <xf numFmtId="0" fontId="26" fillId="4" borderId="61" xfId="0" applyFont="1" applyFill="1" applyBorder="1"/>
    <xf numFmtId="0" fontId="26" fillId="4" borderId="0" xfId="0" applyFont="1" applyFill="1" applyBorder="1"/>
    <xf numFmtId="0" fontId="25" fillId="4" borderId="0" xfId="0" applyFont="1" applyFill="1" applyBorder="1"/>
    <xf numFmtId="0" fontId="26" fillId="0" borderId="61" xfId="0" applyFont="1" applyFill="1" applyBorder="1" applyAlignment="1">
      <alignment horizontal="center"/>
    </xf>
    <xf numFmtId="0" fontId="41" fillId="4" borderId="62" xfId="0" applyFont="1" applyFill="1" applyBorder="1"/>
    <xf numFmtId="0" fontId="42" fillId="4" borderId="63" xfId="0" applyFont="1" applyFill="1" applyBorder="1"/>
    <xf numFmtId="0" fontId="26" fillId="4" borderId="63" xfId="0" applyFont="1" applyFill="1" applyBorder="1"/>
    <xf numFmtId="0" fontId="41" fillId="0" borderId="61" xfId="0" applyFont="1" applyFill="1" applyBorder="1"/>
    <xf numFmtId="0" fontId="41" fillId="0" borderId="0" xfId="0" applyFont="1" applyFill="1" applyBorder="1"/>
    <xf numFmtId="0" fontId="28" fillId="0" borderId="61" xfId="0" applyFont="1" applyFill="1" applyBorder="1"/>
    <xf numFmtId="0" fontId="26" fillId="0" borderId="57" xfId="0" applyFont="1" applyFill="1" applyBorder="1"/>
    <xf numFmtId="0" fontId="29" fillId="0" borderId="0" xfId="0" applyFont="1" applyFill="1" applyBorder="1"/>
    <xf numFmtId="0" fontId="40" fillId="0" borderId="61" xfId="2168" applyFont="1" applyFill="1" applyBorder="1"/>
    <xf numFmtId="0" fontId="28" fillId="0" borderId="0" xfId="0" applyFont="1" applyFill="1" applyBorder="1"/>
    <xf numFmtId="0" fontId="27" fillId="7" borderId="61" xfId="0" quotePrefix="1" applyFont="1" applyFill="1" applyBorder="1"/>
    <xf numFmtId="0" fontId="32" fillId="6" borderId="61" xfId="0" applyFont="1" applyFill="1" applyBorder="1"/>
    <xf numFmtId="0" fontId="29" fillId="0" borderId="61" xfId="0" applyFont="1" applyFill="1" applyBorder="1"/>
    <xf numFmtId="0" fontId="29" fillId="4" borderId="61" xfId="0" applyFont="1" applyFill="1" applyBorder="1"/>
    <xf numFmtId="0" fontId="29" fillId="4" borderId="56" xfId="0" applyFont="1" applyFill="1" applyBorder="1"/>
    <xf numFmtId="0" fontId="25" fillId="4" borderId="57" xfId="0" applyFont="1" applyFill="1" applyBorder="1"/>
    <xf numFmtId="0" fontId="26" fillId="0" borderId="64" xfId="0" applyFont="1" applyFill="1" applyBorder="1" applyAlignment="1">
      <alignment horizontal="right"/>
    </xf>
    <xf numFmtId="0" fontId="26" fillId="0" borderId="55" xfId="0" applyFont="1" applyFill="1" applyBorder="1" applyAlignment="1">
      <alignment horizontal="center"/>
    </xf>
    <xf numFmtId="0" fontId="26" fillId="4" borderId="64" xfId="0" applyFont="1" applyFill="1" applyBorder="1"/>
    <xf numFmtId="0" fontId="26" fillId="4" borderId="55" xfId="0" applyFont="1" applyFill="1" applyBorder="1"/>
    <xf numFmtId="0" fontId="25" fillId="4" borderId="55" xfId="0" applyFont="1" applyFill="1" applyBorder="1"/>
    <xf numFmtId="0" fontId="26" fillId="0" borderId="55" xfId="0" applyFont="1" applyFill="1" applyBorder="1"/>
    <xf numFmtId="0" fontId="25" fillId="0" borderId="55" xfId="0" applyFont="1" applyFill="1" applyBorder="1"/>
    <xf numFmtId="0" fontId="25" fillId="4" borderId="58" xfId="0" applyFont="1" applyFill="1" applyBorder="1"/>
    <xf numFmtId="3" fontId="28" fillId="8" borderId="54" xfId="0" applyNumberFormat="1" applyFont="1" applyFill="1" applyBorder="1" applyProtection="1">
      <protection locked="0"/>
    </xf>
    <xf numFmtId="3" fontId="28" fillId="8" borderId="1" xfId="0" applyNumberFormat="1" applyFont="1" applyFill="1" applyBorder="1"/>
    <xf numFmtId="3" fontId="28" fillId="8" borderId="54" xfId="0" applyNumberFormat="1" applyFont="1" applyFill="1" applyBorder="1"/>
    <xf numFmtId="3" fontId="28" fillId="8" borderId="33" xfId="0" applyNumberFormat="1" applyFont="1" applyFill="1" applyBorder="1" applyProtection="1">
      <protection locked="0"/>
    </xf>
    <xf numFmtId="3" fontId="43" fillId="8" borderId="1" xfId="0" applyNumberFormat="1" applyFont="1" applyFill="1" applyBorder="1" applyProtection="1">
      <protection locked="0"/>
    </xf>
    <xf numFmtId="3" fontId="43" fillId="8" borderId="54" xfId="0" applyNumberFormat="1" applyFont="1" applyFill="1" applyBorder="1" applyProtection="1">
      <protection locked="0"/>
    </xf>
    <xf numFmtId="0" fontId="41" fillId="0" borderId="62" xfId="0" applyFont="1" applyFill="1" applyBorder="1"/>
    <xf numFmtId="3" fontId="31" fillId="7" borderId="1" xfId="0" quotePrefix="1" applyNumberFormat="1" applyFont="1" applyFill="1" applyBorder="1" applyProtection="1"/>
    <xf numFmtId="3" fontId="28" fillId="8" borderId="1" xfId="0" applyNumberFormat="1" applyFont="1" applyFill="1" applyBorder="1" applyProtection="1"/>
    <xf numFmtId="3" fontId="28" fillId="8" borderId="54" xfId="0" applyNumberFormat="1" applyFont="1" applyFill="1" applyBorder="1" applyProtection="1"/>
    <xf numFmtId="3" fontId="31" fillId="7" borderId="0" xfId="0" applyNumberFormat="1" applyFont="1" applyFill="1" applyBorder="1"/>
    <xf numFmtId="10" fontId="26" fillId="0" borderId="59" xfId="0" applyNumberFormat="1" applyFont="1" applyFill="1" applyBorder="1" applyAlignment="1">
      <alignment horizontal="center"/>
    </xf>
    <xf numFmtId="10" fontId="26" fillId="0" borderId="55" xfId="0" applyNumberFormat="1" applyFont="1" applyFill="1" applyBorder="1" applyAlignment="1">
      <alignment horizontal="center"/>
    </xf>
    <xf numFmtId="0" fontId="25" fillId="0" borderId="59" xfId="0" applyFont="1" applyFill="1" applyBorder="1" applyAlignment="1">
      <alignment horizontal="center"/>
    </xf>
    <xf numFmtId="0" fontId="25" fillId="0" borderId="55" xfId="0" applyFont="1" applyFill="1" applyBorder="1" applyAlignment="1">
      <alignment horizontal="center"/>
    </xf>
    <xf numFmtId="3" fontId="26" fillId="0" borderId="59" xfId="0" applyNumberFormat="1" applyFont="1" applyFill="1" applyBorder="1" applyAlignment="1">
      <alignment horizontal="center"/>
    </xf>
    <xf numFmtId="3" fontId="26" fillId="0" borderId="55" xfId="0" applyNumberFormat="1" applyFont="1" applyFill="1" applyBorder="1" applyAlignment="1">
      <alignment horizontal="center"/>
    </xf>
    <xf numFmtId="0" fontId="23" fillId="3" borderId="64" xfId="0" applyFont="1" applyFill="1" applyBorder="1" applyAlignment="1">
      <alignment vertical="center"/>
    </xf>
    <xf numFmtId="0" fontId="28" fillId="4" borderId="81" xfId="0" applyFont="1" applyFill="1" applyBorder="1" applyAlignment="1">
      <alignment vertical="center"/>
    </xf>
    <xf numFmtId="0" fontId="23" fillId="3" borderId="81" xfId="0" applyFont="1" applyFill="1" applyBorder="1" applyAlignment="1">
      <alignment vertical="center"/>
    </xf>
    <xf numFmtId="10" fontId="26" fillId="0" borderId="60" xfId="0" applyNumberFormat="1" applyFont="1" applyFill="1" applyBorder="1" applyAlignment="1">
      <alignment horizontal="center"/>
    </xf>
    <xf numFmtId="0" fontId="2" fillId="0" borderId="82" xfId="0" applyFont="1" applyBorder="1"/>
    <xf numFmtId="3" fontId="2" fillId="0" borderId="83" xfId="0" applyNumberFormat="1" applyFont="1" applyBorder="1" applyAlignment="1">
      <alignment horizontal="center"/>
    </xf>
    <xf numFmtId="3" fontId="2" fillId="0" borderId="84" xfId="0" applyNumberFormat="1" applyFont="1" applyBorder="1" applyAlignment="1">
      <alignment horizontal="center"/>
    </xf>
    <xf numFmtId="3" fontId="32" fillId="6" borderId="1" xfId="0" applyNumberFormat="1" applyFont="1" applyFill="1" applyBorder="1" applyProtection="1">
      <protection locked="0"/>
    </xf>
    <xf numFmtId="3" fontId="32" fillId="6" borderId="54" xfId="0" applyNumberFormat="1" applyFont="1" applyFill="1" applyBorder="1" applyProtection="1">
      <protection locked="0"/>
    </xf>
    <xf numFmtId="0" fontId="19" fillId="0" borderId="63" xfId="0" applyFont="1" applyFill="1" applyBorder="1"/>
    <xf numFmtId="0" fontId="19" fillId="0" borderId="61" xfId="0" applyFont="1" applyFill="1" applyBorder="1"/>
    <xf numFmtId="0" fontId="32" fillId="6" borderId="56" xfId="0" applyFont="1" applyFill="1" applyBorder="1"/>
    <xf numFmtId="10" fontId="26" fillId="0" borderId="81" xfId="0" applyNumberFormat="1" applyFont="1" applyFill="1" applyBorder="1" applyAlignment="1">
      <alignment horizontal="center" vertical="center"/>
    </xf>
    <xf numFmtId="0" fontId="22" fillId="0" borderId="59" xfId="0" applyFont="1" applyFill="1" applyBorder="1"/>
    <xf numFmtId="0" fontId="26" fillId="0" borderId="11" xfId="0" applyFont="1" applyBorder="1" applyAlignment="1">
      <alignment vertical="center"/>
    </xf>
    <xf numFmtId="0" fontId="26" fillId="0" borderId="2" xfId="0" applyFont="1" applyBorder="1" applyAlignment="1">
      <alignment vertical="center"/>
    </xf>
    <xf numFmtId="0" fontId="26" fillId="0" borderId="8" xfId="0" applyFont="1" applyBorder="1" applyAlignment="1">
      <alignment vertical="center"/>
    </xf>
    <xf numFmtId="0" fontId="26" fillId="0" borderId="6" xfId="0" applyFont="1" applyBorder="1" applyAlignment="1">
      <alignment vertical="center"/>
    </xf>
    <xf numFmtId="0" fontId="26" fillId="0" borderId="9" xfId="0" applyFont="1" applyBorder="1" applyAlignment="1">
      <alignment vertical="center"/>
    </xf>
    <xf numFmtId="0" fontId="26" fillId="8" borderId="62" xfId="0" applyFont="1" applyFill="1" applyBorder="1"/>
    <xf numFmtId="0" fontId="26" fillId="0" borderId="63" xfId="0" applyFont="1" applyFill="1" applyBorder="1"/>
    <xf numFmtId="0" fontId="26" fillId="0" borderId="58" xfId="0" applyFont="1" applyFill="1" applyBorder="1" applyAlignment="1">
      <alignment wrapText="1"/>
    </xf>
    <xf numFmtId="0" fontId="26" fillId="4" borderId="56" xfId="0" applyFont="1" applyFill="1" applyBorder="1"/>
    <xf numFmtId="0" fontId="40" fillId="4" borderId="62" xfId="2168" applyFont="1" applyFill="1" applyBorder="1"/>
    <xf numFmtId="0" fontId="28" fillId="4" borderId="61" xfId="0" applyFont="1" applyFill="1" applyBorder="1"/>
    <xf numFmtId="0" fontId="40" fillId="4" borderId="61" xfId="2168" applyFont="1" applyFill="1" applyBorder="1"/>
    <xf numFmtId="10" fontId="26" fillId="0" borderId="64" xfId="0" applyNumberFormat="1" applyFont="1" applyFill="1" applyBorder="1" applyAlignment="1">
      <alignment horizontal="center" vertical="center"/>
    </xf>
    <xf numFmtId="0" fontId="22" fillId="0" borderId="55" xfId="0" applyFont="1" applyFill="1" applyBorder="1"/>
    <xf numFmtId="0" fontId="26" fillId="0" borderId="59" xfId="0" applyFont="1" applyFill="1" applyBorder="1"/>
    <xf numFmtId="0" fontId="26" fillId="0" borderId="60" xfId="0" applyFont="1" applyFill="1" applyBorder="1"/>
    <xf numFmtId="0" fontId="26" fillId="0" borderId="58" xfId="0" applyFont="1" applyFill="1" applyBorder="1"/>
    <xf numFmtId="0" fontId="26" fillId="0" borderId="0" xfId="0" applyFont="1"/>
    <xf numFmtId="3" fontId="19" fillId="3" borderId="55" xfId="0" applyNumberFormat="1" applyFont="1" applyFill="1" applyBorder="1" applyAlignment="1">
      <alignment vertical="center"/>
    </xf>
    <xf numFmtId="0" fontId="19" fillId="3" borderId="55" xfId="0" applyFont="1" applyFill="1" applyBorder="1" applyAlignment="1">
      <alignment vertical="center"/>
    </xf>
    <xf numFmtId="0" fontId="19" fillId="3" borderId="58" xfId="0" applyFont="1" applyFill="1" applyBorder="1" applyAlignment="1">
      <alignment vertical="center"/>
    </xf>
    <xf numFmtId="0" fontId="26" fillId="3" borderId="59" xfId="0" applyFont="1" applyFill="1" applyBorder="1" applyAlignment="1">
      <alignment vertical="center"/>
    </xf>
    <xf numFmtId="3" fontId="19" fillId="3" borderId="59" xfId="0" applyNumberFormat="1" applyFont="1" applyFill="1" applyBorder="1" applyAlignment="1">
      <alignment vertical="center"/>
    </xf>
    <xf numFmtId="0" fontId="19" fillId="3" borderId="59" xfId="0" applyFont="1" applyFill="1" applyBorder="1" applyAlignment="1">
      <alignment vertical="center"/>
    </xf>
    <xf numFmtId="0" fontId="19" fillId="3" borderId="60" xfId="0" applyFont="1" applyFill="1" applyBorder="1" applyAlignment="1">
      <alignment vertical="center"/>
    </xf>
    <xf numFmtId="3" fontId="28" fillId="8" borderId="26" xfId="0" applyNumberFormat="1" applyFont="1" applyFill="1" applyBorder="1" applyProtection="1">
      <protection locked="0"/>
    </xf>
    <xf numFmtId="9" fontId="28" fillId="10" borderId="26" xfId="0" applyNumberFormat="1" applyFont="1" applyFill="1" applyBorder="1" applyProtection="1">
      <protection locked="0"/>
    </xf>
    <xf numFmtId="9" fontId="27" fillId="7" borderId="1" xfId="0" applyNumberFormat="1" applyFont="1" applyFill="1" applyBorder="1"/>
    <xf numFmtId="3" fontId="28" fillId="8" borderId="85" xfId="0" applyNumberFormat="1" applyFont="1" applyFill="1" applyBorder="1" applyProtection="1">
      <protection locked="0"/>
    </xf>
    <xf numFmtId="0" fontId="25" fillId="0" borderId="50" xfId="0" applyFont="1" applyBorder="1" applyAlignment="1">
      <alignment horizontal="center"/>
    </xf>
    <xf numFmtId="0" fontId="45" fillId="11" borderId="0" xfId="1" applyFont="1" applyFill="1" applyProtection="1"/>
    <xf numFmtId="0" fontId="34" fillId="0" borderId="0" xfId="2169" applyFont="1" applyFill="1" applyProtection="1"/>
    <xf numFmtId="0" fontId="46" fillId="0" borderId="0" xfId="2169" applyProtection="1"/>
    <xf numFmtId="0" fontId="46" fillId="0" borderId="0" xfId="2169" applyAlignment="1" applyProtection="1"/>
    <xf numFmtId="0" fontId="46" fillId="0" borderId="0" xfId="2169"/>
    <xf numFmtId="0" fontId="10" fillId="0" borderId="0" xfId="1" applyFont="1" applyProtection="1"/>
    <xf numFmtId="0" fontId="10" fillId="0" borderId="0" xfId="2169" applyFont="1" applyAlignment="1" applyProtection="1"/>
    <xf numFmtId="0" fontId="10" fillId="0" borderId="0" xfId="2169" applyFont="1" applyProtection="1"/>
    <xf numFmtId="0" fontId="47" fillId="12" borderId="62" xfId="2169" applyFont="1" applyFill="1" applyBorder="1" applyProtection="1"/>
    <xf numFmtId="0" fontId="10" fillId="12" borderId="63" xfId="2169" applyFont="1" applyFill="1" applyBorder="1" applyAlignment="1" applyProtection="1"/>
    <xf numFmtId="0" fontId="10" fillId="12" borderId="64" xfId="2169" applyFont="1" applyFill="1" applyBorder="1" applyAlignment="1" applyProtection="1"/>
    <xf numFmtId="0" fontId="48" fillId="12" borderId="61" xfId="1" applyFont="1" applyFill="1" applyBorder="1" applyProtection="1"/>
    <xf numFmtId="0" fontId="10" fillId="12" borderId="0" xfId="2169" applyFont="1" applyFill="1" applyBorder="1" applyAlignment="1" applyProtection="1"/>
    <xf numFmtId="0" fontId="10" fillId="12" borderId="55" xfId="2169" applyFont="1" applyFill="1" applyBorder="1" applyAlignment="1" applyProtection="1"/>
    <xf numFmtId="0" fontId="48" fillId="12" borderId="61" xfId="2169" applyFont="1" applyFill="1" applyBorder="1" applyProtection="1"/>
    <xf numFmtId="0" fontId="48" fillId="12" borderId="0" xfId="2169" applyFont="1" applyFill="1" applyBorder="1" applyProtection="1"/>
    <xf numFmtId="0" fontId="48" fillId="12" borderId="55" xfId="2169" applyFont="1" applyFill="1" applyBorder="1" applyProtection="1"/>
    <xf numFmtId="0" fontId="10" fillId="0" borderId="0" xfId="1" applyFont="1" applyAlignment="1" applyProtection="1">
      <alignment vertical="top" wrapText="1"/>
    </xf>
    <xf numFmtId="49" fontId="10" fillId="0" borderId="0" xfId="2169" quotePrefix="1" applyNumberFormat="1" applyFont="1" applyProtection="1"/>
    <xf numFmtId="0" fontId="10" fillId="0" borderId="0" xfId="2169" quotePrefix="1" applyFont="1" applyProtection="1"/>
    <xf numFmtId="0" fontId="10" fillId="0" borderId="0" xfId="2169" quotePrefix="1" applyFont="1" applyBorder="1" applyProtection="1"/>
    <xf numFmtId="0" fontId="9" fillId="0" borderId="0" xfId="2169" applyFont="1" applyAlignment="1" applyProtection="1">
      <alignment horizontal="center"/>
    </xf>
    <xf numFmtId="0" fontId="10" fillId="0" borderId="0" xfId="2169" applyFont="1" applyBorder="1" applyProtection="1"/>
    <xf numFmtId="49" fontId="7" fillId="13" borderId="81" xfId="2169" applyNumberFormat="1" applyFont="1" applyFill="1" applyBorder="1" applyAlignment="1" applyProtection="1">
      <alignment horizontal="left" indent="1"/>
      <protection hidden="1"/>
    </xf>
    <xf numFmtId="0" fontId="7" fillId="13" borderId="49" xfId="2169" applyFont="1" applyFill="1" applyBorder="1" applyAlignment="1" applyProtection="1">
      <alignment horizontal="center"/>
      <protection hidden="1"/>
    </xf>
    <xf numFmtId="0" fontId="49" fillId="13" borderId="50" xfId="2169" applyFont="1" applyFill="1" applyBorder="1" applyAlignment="1" applyProtection="1">
      <alignment horizontal="center"/>
      <protection hidden="1"/>
    </xf>
    <xf numFmtId="0" fontId="49" fillId="13" borderId="51" xfId="2169" applyFont="1" applyFill="1" applyBorder="1" applyAlignment="1" applyProtection="1">
      <alignment horizontal="center"/>
      <protection hidden="1"/>
    </xf>
    <xf numFmtId="0" fontId="9" fillId="0" borderId="0" xfId="2169" applyFont="1" applyAlignment="1" applyProtection="1">
      <alignment horizontal="center"/>
      <protection hidden="1"/>
    </xf>
    <xf numFmtId="171" fontId="49" fillId="4" borderId="46" xfId="2169" applyNumberFormat="1" applyFont="1" applyFill="1" applyBorder="1" applyProtection="1">
      <protection hidden="1"/>
    </xf>
    <xf numFmtId="0" fontId="9" fillId="4" borderId="1" xfId="2169" applyFont="1" applyFill="1" applyBorder="1" applyAlignment="1" applyProtection="1">
      <alignment horizontal="center"/>
      <protection hidden="1"/>
    </xf>
    <xf numFmtId="0" fontId="9" fillId="4" borderId="33" xfId="2169" applyFont="1" applyFill="1" applyBorder="1" applyAlignment="1" applyProtection="1">
      <alignment horizontal="center"/>
      <protection hidden="1"/>
    </xf>
    <xf numFmtId="0" fontId="9" fillId="4" borderId="87" xfId="2169" applyFont="1" applyFill="1" applyBorder="1" applyAlignment="1" applyProtection="1">
      <alignment horizontal="center"/>
      <protection hidden="1"/>
    </xf>
    <xf numFmtId="0" fontId="49" fillId="0" borderId="0" xfId="2169" applyFont="1" applyFill="1" applyBorder="1" applyProtection="1">
      <protection hidden="1"/>
    </xf>
    <xf numFmtId="0" fontId="36" fillId="14" borderId="82" xfId="2169" applyFont="1" applyFill="1" applyBorder="1" applyAlignment="1" applyProtection="1">
      <alignment horizontal="left"/>
    </xf>
    <xf numFmtId="172" fontId="50" fillId="12" borderId="88" xfId="2169" applyNumberFormat="1" applyFont="1" applyFill="1" applyBorder="1" applyProtection="1"/>
    <xf numFmtId="172" fontId="36" fillId="14" borderId="88" xfId="2169" applyNumberFormat="1" applyFont="1" applyFill="1" applyBorder="1" applyProtection="1"/>
    <xf numFmtId="0" fontId="9" fillId="0" borderId="0" xfId="2169" applyFont="1" applyProtection="1"/>
    <xf numFmtId="49" fontId="51" fillId="0" borderId="0" xfId="2169" applyNumberFormat="1" applyFont="1" applyFill="1" applyBorder="1" applyAlignment="1" applyProtection="1">
      <alignment horizontal="left" vertical="center" indent="1"/>
    </xf>
    <xf numFmtId="172" fontId="51" fillId="0" borderId="0" xfId="2169" applyNumberFormat="1" applyFont="1" applyFill="1" applyBorder="1" applyProtection="1"/>
    <xf numFmtId="172" fontId="9" fillId="0" borderId="0" xfId="2169" applyNumberFormat="1" applyFont="1" applyProtection="1"/>
    <xf numFmtId="171" fontId="49" fillId="4" borderId="89" xfId="2169" applyNumberFormat="1" applyFont="1" applyFill="1" applyBorder="1" applyProtection="1"/>
    <xf numFmtId="172" fontId="49" fillId="4" borderId="82" xfId="2169" applyNumberFormat="1" applyFont="1" applyFill="1" applyBorder="1" applyProtection="1"/>
    <xf numFmtId="172" fontId="49" fillId="4" borderId="83" xfId="2169" applyNumberFormat="1" applyFont="1" applyFill="1" applyBorder="1" applyProtection="1"/>
    <xf numFmtId="172" fontId="49" fillId="4" borderId="84" xfId="2169" applyNumberFormat="1" applyFont="1" applyFill="1" applyBorder="1" applyProtection="1"/>
    <xf numFmtId="0" fontId="9" fillId="0" borderId="90" xfId="2169" applyNumberFormat="1" applyFont="1" applyFill="1" applyBorder="1" applyAlignment="1" applyProtection="1">
      <alignment horizontal="left" vertical="center" wrapText="1" indent="1"/>
      <protection locked="0"/>
    </xf>
    <xf numFmtId="172" fontId="9" fillId="0" borderId="45" xfId="2169" applyNumberFormat="1" applyFont="1" applyFill="1" applyBorder="1" applyProtection="1">
      <protection locked="0"/>
    </xf>
    <xf numFmtId="172" fontId="9" fillId="0" borderId="33" xfId="2169" applyNumberFormat="1" applyFont="1" applyFill="1" applyBorder="1" applyProtection="1">
      <protection locked="0"/>
    </xf>
    <xf numFmtId="172" fontId="9" fillId="0" borderId="87" xfId="2169" applyNumberFormat="1" applyFont="1" applyFill="1" applyBorder="1" applyProtection="1">
      <protection locked="0"/>
    </xf>
    <xf numFmtId="0" fontId="9" fillId="0" borderId="0" xfId="2169" applyFont="1" applyProtection="1">
      <protection locked="0"/>
    </xf>
    <xf numFmtId="0" fontId="9" fillId="0" borderId="90" xfId="2169" applyNumberFormat="1" applyFont="1" applyFill="1" applyBorder="1" applyAlignment="1" applyProtection="1">
      <alignment horizontal="left" vertical="center" indent="1"/>
      <protection locked="0"/>
    </xf>
    <xf numFmtId="49" fontId="9" fillId="0" borderId="91" xfId="2169" applyNumberFormat="1" applyFont="1" applyFill="1" applyBorder="1" applyAlignment="1" applyProtection="1">
      <alignment horizontal="left" vertical="center" wrapText="1" indent="1"/>
      <protection locked="0"/>
    </xf>
    <xf numFmtId="172" fontId="9" fillId="0" borderId="86" xfId="2169" applyNumberFormat="1" applyFont="1" applyFill="1" applyBorder="1" applyProtection="1">
      <protection locked="0"/>
    </xf>
    <xf numFmtId="172" fontId="9" fillId="0" borderId="92" xfId="2169" applyNumberFormat="1" applyFont="1" applyFill="1" applyBorder="1" applyProtection="1">
      <protection locked="0"/>
    </xf>
    <xf numFmtId="172" fontId="9" fillId="0" borderId="93" xfId="2169" applyNumberFormat="1" applyFont="1" applyFill="1" applyBorder="1" applyProtection="1">
      <protection locked="0"/>
    </xf>
    <xf numFmtId="0" fontId="49" fillId="0" borderId="0" xfId="2169" applyFont="1" applyFill="1" applyBorder="1" applyProtection="1">
      <protection locked="0"/>
    </xf>
    <xf numFmtId="49" fontId="49" fillId="0" borderId="0" xfId="2169" applyNumberFormat="1" applyFont="1" applyFill="1" applyBorder="1" applyAlignment="1" applyProtection="1">
      <alignment horizontal="left" vertical="center" indent="1"/>
    </xf>
    <xf numFmtId="172" fontId="49" fillId="0" borderId="0" xfId="2169" applyNumberFormat="1" applyFont="1" applyFill="1" applyBorder="1" applyProtection="1"/>
    <xf numFmtId="172" fontId="9" fillId="0" borderId="87" xfId="2169" applyNumberFormat="1" applyFont="1" applyFill="1" applyBorder="1" applyProtection="1"/>
    <xf numFmtId="49" fontId="52" fillId="15" borderId="1" xfId="2169" applyNumberFormat="1" applyFont="1" applyFill="1" applyBorder="1" applyAlignment="1" applyProtection="1">
      <alignment horizontal="left" vertical="center" wrapText="1" indent="1"/>
      <protection hidden="1"/>
    </xf>
    <xf numFmtId="172" fontId="52" fillId="15" borderId="1" xfId="2169" applyNumberFormat="1" applyFont="1" applyFill="1" applyBorder="1" applyProtection="1">
      <protection hidden="1"/>
    </xf>
    <xf numFmtId="0" fontId="9" fillId="0" borderId="0" xfId="2169" applyFont="1" applyProtection="1">
      <protection hidden="1"/>
    </xf>
    <xf numFmtId="49" fontId="49" fillId="0" borderId="0" xfId="2169" applyNumberFormat="1" applyFont="1" applyFill="1" applyBorder="1" applyAlignment="1" applyProtection="1">
      <alignment horizontal="left" vertical="center" indent="1"/>
      <protection hidden="1"/>
    </xf>
    <xf numFmtId="172" fontId="49" fillId="0" borderId="0" xfId="2169" applyNumberFormat="1" applyFont="1" applyFill="1" applyBorder="1" applyProtection="1">
      <protection hidden="1"/>
    </xf>
    <xf numFmtId="49" fontId="9" fillId="0" borderId="0" xfId="2169" applyNumberFormat="1" applyFont="1" applyFill="1" applyBorder="1" applyAlignment="1" applyProtection="1">
      <alignment horizontal="left" vertical="center" indent="1"/>
      <protection locked="0"/>
    </xf>
    <xf numFmtId="172" fontId="9" fillId="0" borderId="48" xfId="2169" applyNumberFormat="1" applyFont="1" applyFill="1" applyBorder="1" applyProtection="1">
      <protection locked="0"/>
    </xf>
    <xf numFmtId="172" fontId="9" fillId="0" borderId="26" xfId="2169" applyNumberFormat="1" applyFont="1" applyFill="1" applyBorder="1" applyProtection="1">
      <protection locked="0"/>
    </xf>
    <xf numFmtId="172" fontId="9" fillId="0" borderId="68" xfId="2169" applyNumberFormat="1" applyFont="1" applyFill="1" applyBorder="1" applyProtection="1">
      <protection locked="0"/>
    </xf>
    <xf numFmtId="49" fontId="9" fillId="0" borderId="1" xfId="2169" applyNumberFormat="1" applyFont="1" applyFill="1" applyBorder="1" applyAlignment="1" applyProtection="1">
      <alignment horizontal="left" vertical="center" indent="1"/>
      <protection locked="0"/>
    </xf>
    <xf numFmtId="172" fontId="49" fillId="0" borderId="88" xfId="2169" applyNumberFormat="1" applyFont="1" applyFill="1" applyBorder="1" applyProtection="1"/>
    <xf numFmtId="172" fontId="46" fillId="0" borderId="0" xfId="2169" applyNumberFormat="1" applyProtection="1"/>
    <xf numFmtId="49" fontId="9" fillId="0" borderId="90" xfId="2169" quotePrefix="1" applyNumberFormat="1" applyFont="1" applyFill="1" applyBorder="1" applyAlignment="1" applyProtection="1">
      <alignment horizontal="left" vertical="center" indent="1"/>
      <protection locked="0"/>
    </xf>
    <xf numFmtId="172" fontId="49" fillId="0" borderId="83" xfId="2169" applyNumberFormat="1" applyFont="1" applyFill="1" applyBorder="1" applyProtection="1"/>
    <xf numFmtId="0" fontId="9" fillId="0" borderId="91" xfId="2169" applyNumberFormat="1" applyFont="1" applyFill="1" applyBorder="1" applyAlignment="1" applyProtection="1">
      <alignment horizontal="left" vertical="center" indent="1"/>
      <protection locked="0"/>
    </xf>
    <xf numFmtId="172" fontId="9" fillId="0" borderId="73" xfId="2169" applyNumberFormat="1" applyFont="1" applyFill="1" applyBorder="1" applyProtection="1">
      <protection locked="0"/>
    </xf>
    <xf numFmtId="172" fontId="49" fillId="4" borderId="89" xfId="2169" applyNumberFormat="1" applyFont="1" applyFill="1" applyBorder="1" applyProtection="1"/>
    <xf numFmtId="49" fontId="9" fillId="0" borderId="32" xfId="2169" applyNumberFormat="1" applyFont="1" applyFill="1" applyBorder="1" applyAlignment="1" applyProtection="1">
      <alignment vertical="center" wrapText="1"/>
      <protection locked="0"/>
    </xf>
    <xf numFmtId="0" fontId="9" fillId="0" borderId="0" xfId="2169" applyFont="1" applyFill="1" applyProtection="1">
      <protection locked="0"/>
    </xf>
    <xf numFmtId="0" fontId="9" fillId="0" borderId="90" xfId="2169" applyNumberFormat="1" applyFont="1" applyFill="1" applyBorder="1" applyAlignment="1" applyProtection="1">
      <alignment horizontal="left" vertical="center"/>
      <protection locked="0"/>
    </xf>
    <xf numFmtId="172" fontId="9" fillId="4" borderId="45" xfId="2169" applyNumberFormat="1" applyFont="1" applyFill="1" applyBorder="1" applyProtection="1"/>
    <xf numFmtId="0" fontId="46" fillId="0" borderId="0" xfId="2169" applyFill="1" applyProtection="1"/>
    <xf numFmtId="0" fontId="9" fillId="0" borderId="0" xfId="2169" applyFont="1" applyAlignment="1" applyProtection="1">
      <alignment vertical="center"/>
    </xf>
    <xf numFmtId="49" fontId="52" fillId="15" borderId="1" xfId="2169" applyNumberFormat="1" applyFont="1" applyFill="1" applyBorder="1" applyAlignment="1" applyProtection="1">
      <alignment horizontal="left" vertical="center" wrapText="1" indent="1"/>
      <protection locked="0"/>
    </xf>
    <xf numFmtId="172" fontId="52" fillId="15" borderId="1" xfId="2169" applyNumberFormat="1" applyFont="1" applyFill="1" applyBorder="1" applyProtection="1">
      <protection locked="0"/>
    </xf>
    <xf numFmtId="0" fontId="9" fillId="0" borderId="90" xfId="2169" quotePrefix="1" applyNumberFormat="1" applyFont="1" applyFill="1" applyBorder="1" applyAlignment="1" applyProtection="1">
      <alignment horizontal="left" vertical="center" indent="1"/>
      <protection locked="0"/>
    </xf>
    <xf numFmtId="0" fontId="46" fillId="0" borderId="0" xfId="2169" applyProtection="1">
      <protection locked="0"/>
    </xf>
    <xf numFmtId="49" fontId="49" fillId="16" borderId="94" xfId="2169" applyNumberFormat="1" applyFont="1" applyFill="1" applyBorder="1" applyAlignment="1" applyProtection="1">
      <alignment horizontal="left" vertical="center" wrapText="1" indent="1"/>
    </xf>
    <xf numFmtId="172" fontId="49" fillId="16" borderId="94" xfId="2169" applyNumberFormat="1" applyFont="1" applyFill="1" applyBorder="1" applyAlignment="1" applyProtection="1">
      <alignment horizontal="right" vertical="center" indent="1"/>
    </xf>
    <xf numFmtId="49" fontId="49" fillId="0" borderId="0" xfId="2169" applyNumberFormat="1" applyFont="1" applyFill="1" applyBorder="1" applyAlignment="1" applyProtection="1">
      <alignment horizontal="left" vertical="center" wrapText="1" indent="1"/>
    </xf>
    <xf numFmtId="172" fontId="49" fillId="0" borderId="0" xfId="2169" applyNumberFormat="1" applyFont="1" applyFill="1" applyBorder="1" applyAlignment="1" applyProtection="1">
      <alignment horizontal="right" vertical="center" indent="1"/>
    </xf>
    <xf numFmtId="0" fontId="10" fillId="0" borderId="0" xfId="1" applyFont="1" applyFill="1" applyProtection="1"/>
    <xf numFmtId="49" fontId="49" fillId="16" borderId="82" xfId="2169" applyNumberFormat="1" applyFont="1" applyFill="1" applyBorder="1" applyAlignment="1" applyProtection="1">
      <alignment horizontal="left" vertical="center" wrapText="1" indent="1"/>
    </xf>
    <xf numFmtId="172" fontId="49" fillId="16" borderId="82" xfId="2169" applyNumberFormat="1" applyFont="1" applyFill="1" applyBorder="1" applyAlignment="1" applyProtection="1">
      <alignment horizontal="left" vertical="center" wrapText="1" indent="1"/>
    </xf>
    <xf numFmtId="172" fontId="49" fillId="16" borderId="83" xfId="2169" applyNumberFormat="1" applyFont="1" applyFill="1" applyBorder="1" applyAlignment="1" applyProtection="1">
      <alignment horizontal="left" vertical="center" wrapText="1" indent="1"/>
    </xf>
    <xf numFmtId="172" fontId="49" fillId="16" borderId="84" xfId="2169" applyNumberFormat="1" applyFont="1" applyFill="1" applyBorder="1" applyAlignment="1" applyProtection="1">
      <alignment horizontal="left" vertical="center" wrapText="1" indent="1"/>
    </xf>
    <xf numFmtId="0" fontId="9" fillId="0" borderId="59" xfId="2169" applyNumberFormat="1" applyFont="1" applyFill="1" applyBorder="1" applyAlignment="1" applyProtection="1">
      <alignment horizontal="left" vertical="center" indent="1"/>
      <protection locked="0"/>
    </xf>
    <xf numFmtId="172" fontId="46" fillId="0" borderId="0" xfId="2169" applyNumberFormat="1" applyProtection="1">
      <protection locked="0"/>
    </xf>
    <xf numFmtId="0" fontId="44" fillId="0" borderId="0" xfId="2169" applyFont="1" applyBorder="1" applyProtection="1"/>
    <xf numFmtId="49" fontId="49" fillId="16" borderId="95" xfId="2169" applyNumberFormat="1" applyFont="1" applyFill="1" applyBorder="1" applyAlignment="1" applyProtection="1">
      <alignment horizontal="left" vertical="center" wrapText="1" indent="1"/>
      <protection locked="0"/>
    </xf>
    <xf numFmtId="172" fontId="49" fillId="16" borderId="94" xfId="2169" applyNumberFormat="1" applyFont="1" applyFill="1" applyBorder="1" applyAlignment="1" applyProtection="1">
      <alignment horizontal="right" vertical="center" indent="1"/>
      <protection locked="0"/>
    </xf>
    <xf numFmtId="49" fontId="46" fillId="0" borderId="0" xfId="2169" applyNumberFormat="1" applyProtection="1">
      <protection hidden="1"/>
    </xf>
    <xf numFmtId="0" fontId="46" fillId="0" borderId="0" xfId="2169" applyProtection="1">
      <protection hidden="1"/>
    </xf>
    <xf numFmtId="0" fontId="4" fillId="0" borderId="0" xfId="2169" applyFont="1"/>
    <xf numFmtId="0" fontId="7" fillId="9" borderId="62" xfId="2169" quotePrefix="1" applyFont="1" applyFill="1" applyBorder="1"/>
    <xf numFmtId="0" fontId="7" fillId="9" borderId="63" xfId="2169" applyFont="1" applyFill="1" applyBorder="1"/>
    <xf numFmtId="0" fontId="7" fillId="9" borderId="64" xfId="2169" applyFont="1" applyFill="1" applyBorder="1"/>
    <xf numFmtId="0" fontId="7" fillId="9" borderId="61" xfId="2169" quotePrefix="1" applyFont="1" applyFill="1" applyBorder="1"/>
    <xf numFmtId="0" fontId="7" fillId="9" borderId="0" xfId="2169" applyFont="1" applyFill="1" applyBorder="1"/>
    <xf numFmtId="0" fontId="7" fillId="9" borderId="55" xfId="2169" applyFont="1" applyFill="1" applyBorder="1"/>
    <xf numFmtId="0" fontId="7" fillId="9" borderId="56" xfId="2169" quotePrefix="1" applyFont="1" applyFill="1" applyBorder="1"/>
    <xf numFmtId="0" fontId="7" fillId="9" borderId="57" xfId="2169" applyFont="1" applyFill="1" applyBorder="1"/>
    <xf numFmtId="0" fontId="7" fillId="9" borderId="58" xfId="2169" applyFont="1" applyFill="1" applyBorder="1"/>
    <xf numFmtId="0" fontId="46" fillId="0" borderId="0" xfId="2169" applyFill="1"/>
    <xf numFmtId="0" fontId="4" fillId="13" borderId="0" xfId="2169" applyFont="1" applyFill="1"/>
    <xf numFmtId="0" fontId="4" fillId="0" borderId="0" xfId="2169" quotePrefix="1" applyFont="1"/>
    <xf numFmtId="0" fontId="25" fillId="0" borderId="105" xfId="0" applyFont="1" applyBorder="1" applyAlignment="1">
      <alignment horizontal="left"/>
    </xf>
    <xf numFmtId="0" fontId="25" fillId="0" borderId="106" xfId="0" applyFont="1" applyBorder="1" applyAlignment="1">
      <alignment horizontal="center"/>
    </xf>
    <xf numFmtId="0" fontId="28" fillId="4" borderId="67" xfId="0" applyFont="1" applyFill="1" applyBorder="1"/>
    <xf numFmtId="0" fontId="28" fillId="4" borderId="107" xfId="0" applyFont="1" applyFill="1" applyBorder="1"/>
    <xf numFmtId="0" fontId="27" fillId="7" borderId="107" xfId="0" quotePrefix="1" applyFont="1" applyFill="1" applyBorder="1"/>
    <xf numFmtId="0" fontId="32" fillId="6" borderId="107" xfId="0" applyFont="1" applyFill="1" applyBorder="1"/>
    <xf numFmtId="0" fontId="27" fillId="7" borderId="106" xfId="0" quotePrefix="1" applyFont="1" applyFill="1" applyBorder="1"/>
    <xf numFmtId="0" fontId="20" fillId="9" borderId="62" xfId="0" applyFont="1" applyFill="1" applyBorder="1" applyAlignment="1">
      <alignment horizontal="center"/>
    </xf>
    <xf numFmtId="0" fontId="20" fillId="9" borderId="63" xfId="0" applyFont="1" applyFill="1" applyBorder="1" applyAlignment="1">
      <alignment horizontal="center"/>
    </xf>
    <xf numFmtId="0" fontId="19" fillId="0" borderId="63" xfId="0" applyFont="1" applyBorder="1" applyAlignment="1">
      <alignment horizontal="center" wrapText="1"/>
    </xf>
    <xf numFmtId="0" fontId="19" fillId="0" borderId="64" xfId="0" applyFont="1" applyBorder="1" applyAlignment="1">
      <alignment horizontal="center" wrapText="1"/>
    </xf>
    <xf numFmtId="0" fontId="25" fillId="0" borderId="49" xfId="0" applyFont="1" applyBorder="1" applyAlignment="1">
      <alignment horizontal="center"/>
    </xf>
    <xf numFmtId="0" fontId="25" fillId="0" borderId="51" xfId="0" applyFont="1" applyBorder="1" applyAlignment="1">
      <alignment horizontal="right"/>
    </xf>
    <xf numFmtId="0" fontId="25" fillId="0" borderId="52" xfId="0" applyFont="1" applyBorder="1" applyAlignment="1">
      <alignment horizontal="center"/>
    </xf>
    <xf numFmtId="9" fontId="28" fillId="10" borderId="68" xfId="0" applyNumberFormat="1" applyFont="1" applyFill="1" applyBorder="1" applyProtection="1">
      <protection locked="0"/>
    </xf>
    <xf numFmtId="3" fontId="27" fillId="7" borderId="45" xfId="0" applyNumberFormat="1" applyFont="1" applyFill="1" applyBorder="1"/>
    <xf numFmtId="9" fontId="27" fillId="7" borderId="54" xfId="0" applyNumberFormat="1" applyFont="1" applyFill="1" applyBorder="1"/>
    <xf numFmtId="3" fontId="32" fillId="6" borderId="45" xfId="0" applyNumberFormat="1" applyFont="1" applyFill="1" applyBorder="1"/>
    <xf numFmtId="3" fontId="27" fillId="7" borderId="46" xfId="0" applyNumberFormat="1" applyFont="1" applyFill="1" applyBorder="1"/>
    <xf numFmtId="9" fontId="27" fillId="7" borderId="47" xfId="0" applyNumberFormat="1" applyFont="1" applyFill="1" applyBorder="1"/>
    <xf numFmtId="9" fontId="27" fillId="7" borderId="52" xfId="0" applyNumberFormat="1" applyFont="1" applyFill="1" applyBorder="1"/>
    <xf numFmtId="0" fontId="19" fillId="39" borderId="62" xfId="0" applyFont="1" applyFill="1" applyBorder="1"/>
    <xf numFmtId="0" fontId="19" fillId="39" borderId="63" xfId="0" applyFont="1" applyFill="1" applyBorder="1"/>
    <xf numFmtId="0" fontId="19" fillId="39" borderId="64" xfId="0" applyFont="1" applyFill="1" applyBorder="1"/>
    <xf numFmtId="0" fontId="19" fillId="39" borderId="0" xfId="0" applyFont="1" applyFill="1" applyBorder="1"/>
    <xf numFmtId="0" fontId="19" fillId="39" borderId="55" xfId="0" applyFont="1" applyFill="1" applyBorder="1"/>
    <xf numFmtId="0" fontId="19" fillId="39" borderId="61" xfId="0" applyFont="1" applyFill="1" applyBorder="1"/>
    <xf numFmtId="0" fontId="73" fillId="39" borderId="61" xfId="0" applyFont="1" applyFill="1" applyBorder="1"/>
    <xf numFmtId="0" fontId="19" fillId="39" borderId="108" xfId="0" applyFont="1" applyFill="1" applyBorder="1"/>
    <xf numFmtId="0" fontId="19" fillId="39" borderId="109" xfId="0" applyFont="1" applyFill="1" applyBorder="1"/>
    <xf numFmtId="0" fontId="19" fillId="39" borderId="110" xfId="0" applyFont="1" applyFill="1" applyBorder="1"/>
    <xf numFmtId="0" fontId="77" fillId="39" borderId="61" xfId="0" applyFont="1" applyFill="1" applyBorder="1"/>
    <xf numFmtId="0" fontId="25" fillId="39" borderId="62" xfId="0" applyFont="1" applyFill="1" applyBorder="1" applyAlignment="1">
      <alignment horizontal="left"/>
    </xf>
    <xf numFmtId="0" fontId="26" fillId="39" borderId="63" xfId="0" applyFont="1" applyFill="1" applyBorder="1" applyAlignment="1">
      <alignment horizontal="center"/>
    </xf>
    <xf numFmtId="0" fontId="26" fillId="39" borderId="63" xfId="0" applyFont="1" applyFill="1" applyBorder="1" applyAlignment="1">
      <alignment horizontal="right"/>
    </xf>
    <xf numFmtId="0" fontId="26" fillId="39" borderId="64" xfId="0" applyFont="1" applyFill="1" applyBorder="1" applyAlignment="1">
      <alignment horizontal="right"/>
    </xf>
    <xf numFmtId="0" fontId="25" fillId="39" borderId="0" xfId="0" applyFont="1" applyFill="1" applyBorder="1"/>
    <xf numFmtId="0" fontId="26" fillId="39" borderId="0" xfId="0" applyFont="1" applyFill="1" applyBorder="1"/>
    <xf numFmtId="0" fontId="25" fillId="39" borderId="55" xfId="0" applyFont="1" applyFill="1" applyBorder="1"/>
    <xf numFmtId="0" fontId="26" fillId="39" borderId="61" xfId="0" applyFont="1" applyFill="1" applyBorder="1"/>
    <xf numFmtId="0" fontId="26" fillId="39" borderId="55" xfId="0" applyFont="1" applyFill="1" applyBorder="1"/>
    <xf numFmtId="0" fontId="81" fillId="39" borderId="61" xfId="0" applyFont="1" applyFill="1" applyBorder="1"/>
    <xf numFmtId="0" fontId="81" fillId="39" borderId="0" xfId="0" applyFont="1" applyFill="1" applyBorder="1"/>
    <xf numFmtId="0" fontId="81" fillId="39" borderId="55" xfId="0" applyFont="1" applyFill="1" applyBorder="1"/>
    <xf numFmtId="0" fontId="41" fillId="39" borderId="61" xfId="0" applyFont="1" applyFill="1" applyBorder="1"/>
    <xf numFmtId="0" fontId="42" fillId="39" borderId="0" xfId="0" applyFont="1" applyFill="1" applyBorder="1"/>
    <xf numFmtId="0" fontId="73" fillId="39" borderId="0" xfId="0" applyFont="1" applyFill="1" applyBorder="1"/>
    <xf numFmtId="0" fontId="41" fillId="39" borderId="0" xfId="0" applyFont="1" applyFill="1" applyBorder="1"/>
    <xf numFmtId="0" fontId="75" fillId="39" borderId="0" xfId="0" applyFont="1" applyFill="1" applyBorder="1"/>
    <xf numFmtId="0" fontId="84" fillId="0" borderId="0" xfId="0" applyFont="1" applyFill="1" applyAlignment="1">
      <alignment vertical="center"/>
    </xf>
    <xf numFmtId="0" fontId="84" fillId="40" borderId="0" xfId="0" applyFont="1" applyFill="1" applyAlignment="1">
      <alignment vertical="center"/>
    </xf>
    <xf numFmtId="0" fontId="19" fillId="40" borderId="0" xfId="0" applyFont="1" applyFill="1"/>
    <xf numFmtId="0" fontId="86" fillId="39" borderId="61" xfId="0" applyFont="1" applyFill="1" applyBorder="1"/>
    <xf numFmtId="0" fontId="78" fillId="41" borderId="61" xfId="0" applyFont="1" applyFill="1" applyBorder="1"/>
    <xf numFmtId="0" fontId="26" fillId="41" borderId="0" xfId="0" applyFont="1" applyFill="1" applyBorder="1"/>
    <xf numFmtId="0" fontId="78" fillId="42" borderId="61" xfId="0" applyFont="1" applyFill="1" applyBorder="1"/>
    <xf numFmtId="0" fontId="26" fillId="42" borderId="0" xfId="0" applyFont="1" applyFill="1" applyBorder="1"/>
    <xf numFmtId="0" fontId="78" fillId="43" borderId="61" xfId="0" applyFont="1" applyFill="1" applyBorder="1"/>
    <xf numFmtId="0" fontId="19" fillId="43" borderId="0" xfId="0" applyFont="1" applyFill="1" applyBorder="1"/>
    <xf numFmtId="0" fontId="25" fillId="0" borderId="51" xfId="0" applyFont="1" applyBorder="1" applyAlignment="1">
      <alignment horizontal="left"/>
    </xf>
    <xf numFmtId="0" fontId="38" fillId="0" borderId="0" xfId="2168" applyFill="1"/>
    <xf numFmtId="0" fontId="28" fillId="4" borderId="67" xfId="0" applyFont="1" applyFill="1" applyBorder="1" applyAlignment="1">
      <alignment vertical="top"/>
    </xf>
    <xf numFmtId="0" fontId="28" fillId="4" borderId="107" xfId="0" applyFont="1" applyFill="1" applyBorder="1" applyAlignment="1">
      <alignment vertical="top"/>
    </xf>
    <xf numFmtId="0" fontId="27" fillId="7" borderId="107" xfId="0" quotePrefix="1" applyFont="1" applyFill="1" applyBorder="1" applyAlignment="1">
      <alignment vertical="top"/>
    </xf>
    <xf numFmtId="0" fontId="32" fillId="6" borderId="107" xfId="0" applyFont="1" applyFill="1" applyBorder="1" applyAlignment="1">
      <alignment vertical="top"/>
    </xf>
    <xf numFmtId="0" fontId="27" fillId="7" borderId="106" xfId="0" quotePrefix="1" applyFont="1" applyFill="1" applyBorder="1" applyAlignment="1">
      <alignment vertical="top"/>
    </xf>
    <xf numFmtId="0" fontId="28" fillId="4" borderId="54" xfId="0" applyFont="1" applyFill="1" applyBorder="1" applyAlignment="1">
      <alignment vertical="top" wrapText="1"/>
    </xf>
    <xf numFmtId="0" fontId="87" fillId="0" borderId="0" xfId="0" applyFont="1"/>
    <xf numFmtId="0" fontId="28" fillId="4" borderId="53" xfId="0" applyFont="1" applyFill="1" applyBorder="1" applyAlignment="1">
      <alignment vertical="top" wrapText="1"/>
    </xf>
    <xf numFmtId="0" fontId="28" fillId="4" borderId="54" xfId="0" applyFont="1" applyFill="1" applyBorder="1" applyAlignment="1">
      <alignment vertical="top"/>
    </xf>
    <xf numFmtId="0" fontId="27" fillId="7" borderId="54" xfId="0" quotePrefix="1" applyFont="1" applyFill="1" applyBorder="1" applyAlignment="1">
      <alignment vertical="top"/>
    </xf>
    <xf numFmtId="0" fontId="32" fillId="6" borderId="54" xfId="0" applyFont="1" applyFill="1" applyBorder="1" applyAlignment="1">
      <alignment vertical="top"/>
    </xf>
    <xf numFmtId="0" fontId="88" fillId="4" borderId="54" xfId="0" applyFont="1" applyFill="1" applyBorder="1" applyAlignment="1">
      <alignment vertical="top"/>
    </xf>
    <xf numFmtId="0" fontId="27" fillId="7" borderId="52" xfId="0" quotePrefix="1" applyFont="1" applyFill="1" applyBorder="1" applyAlignment="1">
      <alignment vertical="top"/>
    </xf>
    <xf numFmtId="0" fontId="25" fillId="41" borderId="49" xfId="0" applyFont="1" applyFill="1" applyBorder="1" applyAlignment="1">
      <alignment horizontal="center"/>
    </xf>
    <xf numFmtId="0" fontId="25" fillId="41" borderId="50" xfId="0" applyFont="1" applyFill="1" applyBorder="1" applyAlignment="1">
      <alignment horizontal="center"/>
    </xf>
    <xf numFmtId="0" fontId="29" fillId="4" borderId="108" xfId="0" applyFont="1" applyFill="1" applyBorder="1"/>
    <xf numFmtId="0" fontId="25" fillId="4" borderId="109" xfId="0" applyFont="1" applyFill="1" applyBorder="1"/>
    <xf numFmtId="0" fontId="25" fillId="4" borderId="110" xfId="0" applyFont="1" applyFill="1" applyBorder="1"/>
    <xf numFmtId="0" fontId="48" fillId="12" borderId="108" xfId="2169" applyFont="1" applyFill="1" applyBorder="1" applyProtection="1"/>
    <xf numFmtId="0" fontId="48" fillId="12" borderId="109" xfId="2169" applyFont="1" applyFill="1" applyBorder="1" applyProtection="1"/>
    <xf numFmtId="0" fontId="48" fillId="12" borderId="110" xfId="2169" applyFont="1" applyFill="1" applyBorder="1" applyProtection="1"/>
    <xf numFmtId="0" fontId="48" fillId="0" borderId="0" xfId="2169" applyFont="1" applyFill="1" applyBorder="1" applyProtection="1"/>
    <xf numFmtId="0" fontId="10" fillId="0" borderId="0" xfId="2169" applyFont="1" applyFill="1" applyBorder="1" applyProtection="1"/>
    <xf numFmtId="0" fontId="81" fillId="39" borderId="61" xfId="0" applyFont="1" applyFill="1" applyBorder="1" applyAlignment="1">
      <alignment wrapText="1"/>
    </xf>
    <xf numFmtId="0" fontId="83" fillId="39" borderId="0" xfId="0" applyFont="1" applyFill="1" applyBorder="1" applyAlignment="1"/>
    <xf numFmtId="0" fontId="83" fillId="39" borderId="55" xfId="0" applyFont="1" applyFill="1" applyBorder="1" applyAlignment="1"/>
    <xf numFmtId="0" fontId="35" fillId="7" borderId="65" xfId="0" applyFont="1" applyFill="1" applyBorder="1" applyAlignment="1">
      <alignment horizontal="center"/>
    </xf>
    <xf numFmtId="0" fontId="35" fillId="7" borderId="66" xfId="0" applyFont="1" applyFill="1" applyBorder="1" applyAlignment="1">
      <alignment horizontal="center"/>
    </xf>
    <xf numFmtId="0" fontId="35" fillId="7" borderId="63" xfId="0" applyFont="1" applyFill="1" applyBorder="1" applyAlignment="1">
      <alignment horizontal="center"/>
    </xf>
    <xf numFmtId="0" fontId="35" fillId="7" borderId="64" xfId="0" applyFont="1" applyFill="1" applyBorder="1" applyAlignment="1">
      <alignment horizontal="center"/>
    </xf>
    <xf numFmtId="0" fontId="27" fillId="7" borderId="69" xfId="0" applyFont="1" applyFill="1" applyBorder="1" applyAlignment="1">
      <alignment horizontal="left"/>
    </xf>
    <xf numFmtId="0" fontId="27" fillId="7" borderId="36" xfId="0" applyFont="1" applyFill="1" applyBorder="1" applyAlignment="1">
      <alignment horizontal="left"/>
    </xf>
    <xf numFmtId="0" fontId="28" fillId="0" borderId="73" xfId="0" applyFont="1" applyFill="1" applyBorder="1" applyAlignment="1">
      <alignment horizontal="left"/>
    </xf>
    <xf numFmtId="0" fontId="28" fillId="0" borderId="40" xfId="0" applyFont="1" applyFill="1" applyBorder="1" applyAlignment="1">
      <alignment horizontal="left"/>
    </xf>
    <xf numFmtId="0" fontId="28" fillId="0" borderId="71" xfId="0" applyFont="1" applyFill="1" applyBorder="1" applyAlignment="1">
      <alignment horizontal="left"/>
    </xf>
    <xf numFmtId="0" fontId="28" fillId="0" borderId="37" xfId="0" applyFont="1" applyFill="1" applyBorder="1" applyAlignment="1">
      <alignment horizontal="left"/>
    </xf>
    <xf numFmtId="0" fontId="27" fillId="7" borderId="46" xfId="0" applyFont="1" applyFill="1" applyBorder="1" applyAlignment="1">
      <alignment horizontal="left"/>
    </xf>
    <xf numFmtId="0" fontId="27" fillId="7" borderId="47" xfId="0" applyFont="1" applyFill="1" applyBorder="1" applyAlignment="1">
      <alignment horizontal="left"/>
    </xf>
    <xf numFmtId="0" fontId="35" fillId="7" borderId="62" xfId="0" applyFont="1" applyFill="1" applyBorder="1" applyAlignment="1">
      <alignment horizontal="left"/>
    </xf>
    <xf numFmtId="0" fontId="35" fillId="7" borderId="66" xfId="0" applyFont="1" applyFill="1" applyBorder="1" applyAlignment="1">
      <alignment horizontal="left"/>
    </xf>
    <xf numFmtId="0" fontId="35" fillId="7" borderId="67" xfId="0" applyFont="1" applyFill="1" applyBorder="1" applyAlignment="1">
      <alignment horizontal="left"/>
    </xf>
    <xf numFmtId="0" fontId="35" fillId="7" borderId="26" xfId="0" applyFont="1" applyFill="1" applyBorder="1" applyAlignment="1">
      <alignment horizontal="left"/>
    </xf>
    <xf numFmtId="0" fontId="27" fillId="7" borderId="71" xfId="0" applyFont="1" applyFill="1" applyBorder="1" applyAlignment="1">
      <alignment horizontal="left"/>
    </xf>
    <xf numFmtId="0" fontId="27" fillId="7" borderId="37" xfId="0" applyFont="1" applyFill="1" applyBorder="1" applyAlignment="1">
      <alignment horizontal="left"/>
    </xf>
    <xf numFmtId="0" fontId="28" fillId="0" borderId="78" xfId="0" applyFont="1" applyFill="1" applyBorder="1" applyAlignment="1">
      <alignment horizontal="left"/>
    </xf>
    <xf numFmtId="0" fontId="28" fillId="0" borderId="44" xfId="0" applyFont="1" applyFill="1" applyBorder="1" applyAlignment="1">
      <alignment horizontal="left"/>
    </xf>
    <xf numFmtId="0" fontId="28" fillId="0" borderId="79" xfId="0" applyFont="1" applyFill="1" applyBorder="1" applyAlignment="1">
      <alignment horizontal="left"/>
    </xf>
    <xf numFmtId="0" fontId="28" fillId="0" borderId="35" xfId="0" applyFont="1" applyFill="1" applyBorder="1" applyAlignment="1">
      <alignment horizontal="left"/>
    </xf>
    <xf numFmtId="0" fontId="29" fillId="0" borderId="69" xfId="0" applyFont="1" applyFill="1" applyBorder="1" applyAlignment="1">
      <alignment horizontal="left"/>
    </xf>
    <xf numFmtId="0" fontId="29" fillId="0" borderId="36" xfId="0" applyFont="1" applyFill="1" applyBorder="1" applyAlignment="1">
      <alignment horizontal="left"/>
    </xf>
    <xf numFmtId="0" fontId="33" fillId="7" borderId="12" xfId="0" applyFont="1" applyFill="1" applyBorder="1" applyAlignment="1">
      <alignment vertical="center"/>
    </xf>
    <xf numFmtId="0" fontId="33" fillId="7" borderId="13" xfId="0" applyFont="1" applyFill="1" applyBorder="1" applyAlignment="1">
      <alignment vertical="center"/>
    </xf>
    <xf numFmtId="0" fontId="33" fillId="7" borderId="14" xfId="0" applyFont="1" applyFill="1" applyBorder="1" applyAlignment="1">
      <alignment vertical="center"/>
    </xf>
    <xf numFmtId="0" fontId="35" fillId="7" borderId="27" xfId="0" applyFont="1" applyFill="1" applyBorder="1" applyAlignment="1">
      <alignment horizontal="center" vertical="center"/>
    </xf>
    <xf numFmtId="3" fontId="35" fillId="7" borderId="31" xfId="0" applyNumberFormat="1" applyFont="1" applyFill="1" applyBorder="1" applyAlignment="1">
      <alignment vertical="center"/>
    </xf>
    <xf numFmtId="0" fontId="34" fillId="7" borderId="31" xfId="0" applyFont="1" applyFill="1" applyBorder="1" applyAlignment="1">
      <alignment vertical="center"/>
    </xf>
    <xf numFmtId="3" fontId="35" fillId="7" borderId="1" xfId="0" applyNumberFormat="1" applyFont="1" applyFill="1" applyBorder="1" applyAlignment="1">
      <alignment vertical="center"/>
    </xf>
    <xf numFmtId="0" fontId="34" fillId="7" borderId="1" xfId="0" applyFont="1" applyFill="1" applyBorder="1" applyAlignment="1">
      <alignment vertical="center"/>
    </xf>
    <xf numFmtId="0" fontId="35" fillId="7" borderId="1" xfId="0" applyFont="1" applyFill="1" applyBorder="1" applyAlignment="1">
      <alignment vertical="center"/>
    </xf>
    <xf numFmtId="0" fontId="27" fillId="7" borderId="12" xfId="0" applyFont="1" applyFill="1" applyBorder="1" applyAlignment="1">
      <alignment vertical="center"/>
    </xf>
    <xf numFmtId="0" fontId="27" fillId="7" borderId="13" xfId="0" applyFont="1" applyFill="1" applyBorder="1" applyAlignment="1">
      <alignment vertical="center"/>
    </xf>
    <xf numFmtId="0" fontId="27" fillId="7" borderId="14" xfId="0" applyFont="1" applyFill="1" applyBorder="1" applyAlignment="1">
      <alignment vertical="center"/>
    </xf>
    <xf numFmtId="0" fontId="25" fillId="0" borderId="13" xfId="0" applyFont="1" applyBorder="1" applyAlignment="1">
      <alignment vertical="center"/>
    </xf>
    <xf numFmtId="0" fontId="25" fillId="0" borderId="14" xfId="0" applyFont="1" applyBorder="1" applyAlignment="1">
      <alignment vertical="center"/>
    </xf>
    <xf numFmtId="0" fontId="26" fillId="0" borderId="11" xfId="0" applyFont="1" applyBorder="1" applyAlignment="1">
      <alignment vertical="center"/>
    </xf>
    <xf numFmtId="0" fontId="26" fillId="0" borderId="24" xfId="0" applyFont="1" applyBorder="1" applyAlignment="1">
      <alignment vertical="center"/>
    </xf>
    <xf numFmtId="0" fontId="26" fillId="0" borderId="2" xfId="0" applyFont="1" applyBorder="1" applyAlignment="1">
      <alignment vertical="center"/>
    </xf>
    <xf numFmtId="0" fontId="26" fillId="0" borderId="8" xfId="0" applyFont="1" applyBorder="1" applyAlignment="1">
      <alignment vertical="center"/>
    </xf>
    <xf numFmtId="0" fontId="25" fillId="0" borderId="21" xfId="0" applyFont="1" applyBorder="1" applyAlignment="1">
      <alignment horizontal="left" vertical="center"/>
    </xf>
    <xf numFmtId="0" fontId="25" fillId="0" borderId="32" xfId="0" applyFont="1" applyBorder="1" applyAlignment="1">
      <alignment horizontal="left" vertical="center"/>
    </xf>
    <xf numFmtId="0" fontId="25" fillId="0" borderId="33" xfId="0" applyFont="1" applyBorder="1" applyAlignment="1">
      <alignment horizontal="left" vertical="center"/>
    </xf>
    <xf numFmtId="0" fontId="25" fillId="0" borderId="28" xfId="0" applyFont="1" applyBorder="1" applyAlignment="1">
      <alignment vertical="center"/>
    </xf>
    <xf numFmtId="0" fontId="25" fillId="0" borderId="29" xfId="0" applyFont="1" applyBorder="1" applyAlignment="1">
      <alignment vertical="center"/>
    </xf>
    <xf numFmtId="0" fontId="34" fillId="7" borderId="27" xfId="0" applyFont="1" applyFill="1" applyBorder="1" applyAlignment="1">
      <alignment horizontal="center" vertical="center"/>
    </xf>
    <xf numFmtId="0" fontId="25" fillId="0" borderId="30" xfId="0" applyFont="1" applyBorder="1" applyAlignment="1">
      <alignment vertical="center"/>
    </xf>
    <xf numFmtId="0" fontId="25" fillId="0" borderId="15" xfId="0" applyFont="1" applyBorder="1" applyAlignment="1">
      <alignment vertical="center"/>
    </xf>
    <xf numFmtId="0" fontId="26" fillId="0" borderId="6" xfId="0" applyFont="1" applyBorder="1" applyAlignment="1">
      <alignment vertical="center"/>
    </xf>
    <xf numFmtId="0" fontId="26" fillId="0" borderId="9" xfId="0" applyFont="1" applyBorder="1" applyAlignment="1">
      <alignment vertical="center"/>
    </xf>
    <xf numFmtId="0" fontId="27" fillId="7" borderId="62" xfId="0" applyFont="1" applyFill="1" applyBorder="1" applyAlignment="1">
      <alignment horizontal="left" vertical="top"/>
    </xf>
    <xf numFmtId="0" fontId="27" fillId="7" borderId="64" xfId="0" applyFont="1" applyFill="1" applyBorder="1" applyAlignment="1">
      <alignment horizontal="left" vertical="top"/>
    </xf>
    <xf numFmtId="0" fontId="27" fillId="7" borderId="56" xfId="0" applyFont="1" applyFill="1" applyBorder="1" applyAlignment="1">
      <alignment horizontal="left" vertical="top"/>
    </xf>
    <xf numFmtId="0" fontId="27" fillId="7" borderId="58" xfId="0" applyFont="1" applyFill="1" applyBorder="1" applyAlignment="1">
      <alignment horizontal="left" vertical="top"/>
    </xf>
  </cellXfs>
  <cellStyles count="2334">
    <cellStyle name="20 % - Akzent1 2" xfId="2170" xr:uid="{00000000-0005-0000-0000-000000000000}"/>
    <cellStyle name="20 % - Akzent1 3" xfId="2171" xr:uid="{00000000-0005-0000-0000-000001000000}"/>
    <cellStyle name="20 % - Akzent2 2" xfId="2172" xr:uid="{00000000-0005-0000-0000-000002000000}"/>
    <cellStyle name="20 % - Akzent2 3" xfId="2173" xr:uid="{00000000-0005-0000-0000-000003000000}"/>
    <cellStyle name="20 % - Akzent3 2" xfId="2174" xr:uid="{00000000-0005-0000-0000-000004000000}"/>
    <cellStyle name="20 % - Akzent3 3" xfId="2175" xr:uid="{00000000-0005-0000-0000-000005000000}"/>
    <cellStyle name="20 % - Akzent4 2" xfId="2176" xr:uid="{00000000-0005-0000-0000-000006000000}"/>
    <cellStyle name="20 % - Akzent4 3" xfId="2177" xr:uid="{00000000-0005-0000-0000-000007000000}"/>
    <cellStyle name="20 % - Akzent5 2" xfId="2178" xr:uid="{00000000-0005-0000-0000-000008000000}"/>
    <cellStyle name="20 % - Akzent5 3" xfId="2179" xr:uid="{00000000-0005-0000-0000-000009000000}"/>
    <cellStyle name="20 % - Akzent6 2" xfId="2180" xr:uid="{00000000-0005-0000-0000-00000A000000}"/>
    <cellStyle name="20 % - Akzent6 3" xfId="2181" xr:uid="{00000000-0005-0000-0000-00000B000000}"/>
    <cellStyle name="40 % - Akzent1 2" xfId="2182" xr:uid="{00000000-0005-0000-0000-00000C000000}"/>
    <cellStyle name="40 % - Akzent1 3" xfId="2183" xr:uid="{00000000-0005-0000-0000-00000D000000}"/>
    <cellStyle name="40 % - Akzent2 2" xfId="2184" xr:uid="{00000000-0005-0000-0000-00000E000000}"/>
    <cellStyle name="40 % - Akzent2 3" xfId="2185" xr:uid="{00000000-0005-0000-0000-00000F000000}"/>
    <cellStyle name="40 % - Akzent3 2" xfId="2186" xr:uid="{00000000-0005-0000-0000-000010000000}"/>
    <cellStyle name="40 % - Akzent3 3" xfId="2187" xr:uid="{00000000-0005-0000-0000-000011000000}"/>
    <cellStyle name="40 % - Akzent4 2" xfId="2188" xr:uid="{00000000-0005-0000-0000-000012000000}"/>
    <cellStyle name="40 % - Akzent4 3" xfId="2189" xr:uid="{00000000-0005-0000-0000-000013000000}"/>
    <cellStyle name="40 % - Akzent5 2" xfId="2190" xr:uid="{00000000-0005-0000-0000-000014000000}"/>
    <cellStyle name="40 % - Akzent5 3" xfId="2191" xr:uid="{00000000-0005-0000-0000-000015000000}"/>
    <cellStyle name="40 % - Akzent6 2" xfId="2192" xr:uid="{00000000-0005-0000-0000-000016000000}"/>
    <cellStyle name="40 % - Akzent6 3" xfId="2193" xr:uid="{00000000-0005-0000-0000-000017000000}"/>
    <cellStyle name="60 % - Akzent1 2" xfId="2194" xr:uid="{00000000-0005-0000-0000-000018000000}"/>
    <cellStyle name="60 % - Akzent1 3" xfId="2195" xr:uid="{00000000-0005-0000-0000-000019000000}"/>
    <cellStyle name="60 % - Akzent2 2" xfId="2196" xr:uid="{00000000-0005-0000-0000-00001A000000}"/>
    <cellStyle name="60 % - Akzent2 3" xfId="2197" xr:uid="{00000000-0005-0000-0000-00001B000000}"/>
    <cellStyle name="60 % - Akzent3 2" xfId="2198" xr:uid="{00000000-0005-0000-0000-00001C000000}"/>
    <cellStyle name="60 % - Akzent3 3" xfId="2199" xr:uid="{00000000-0005-0000-0000-00001D000000}"/>
    <cellStyle name="60 % - Akzent4 2" xfId="2200" xr:uid="{00000000-0005-0000-0000-00001E000000}"/>
    <cellStyle name="60 % - Akzent4 3" xfId="2201" xr:uid="{00000000-0005-0000-0000-00001F000000}"/>
    <cellStyle name="60 % - Akzent5 2" xfId="2202" xr:uid="{00000000-0005-0000-0000-000020000000}"/>
    <cellStyle name="60 % - Akzent5 3" xfId="2203" xr:uid="{00000000-0005-0000-0000-000021000000}"/>
    <cellStyle name="60 % - Akzent6 2" xfId="2204" xr:uid="{00000000-0005-0000-0000-000022000000}"/>
    <cellStyle name="60 % - Akzent6 3" xfId="2205" xr:uid="{00000000-0005-0000-0000-000023000000}"/>
    <cellStyle name="Akzent1 2" xfId="2206" xr:uid="{00000000-0005-0000-0000-000024000000}"/>
    <cellStyle name="Akzent1 3" xfId="2207" xr:uid="{00000000-0005-0000-0000-000025000000}"/>
    <cellStyle name="Akzent2 2" xfId="2208" xr:uid="{00000000-0005-0000-0000-000026000000}"/>
    <cellStyle name="Akzent2 3" xfId="2209" xr:uid="{00000000-0005-0000-0000-000027000000}"/>
    <cellStyle name="Akzent3 2" xfId="2210" xr:uid="{00000000-0005-0000-0000-000028000000}"/>
    <cellStyle name="Akzent3 3" xfId="2211" xr:uid="{00000000-0005-0000-0000-000029000000}"/>
    <cellStyle name="Akzent4 2" xfId="2212" xr:uid="{00000000-0005-0000-0000-00002A000000}"/>
    <cellStyle name="Akzent4 3" xfId="2213" xr:uid="{00000000-0005-0000-0000-00002B000000}"/>
    <cellStyle name="Akzent5 2" xfId="2214" xr:uid="{00000000-0005-0000-0000-00002C000000}"/>
    <cellStyle name="Akzent5 3" xfId="2215" xr:uid="{00000000-0005-0000-0000-00002D000000}"/>
    <cellStyle name="Akzent6 2" xfId="2216" xr:uid="{00000000-0005-0000-0000-00002E000000}"/>
    <cellStyle name="Akzent6 3" xfId="2217" xr:uid="{00000000-0005-0000-0000-00002F000000}"/>
    <cellStyle name="Ausgabe 2" xfId="2218" xr:uid="{00000000-0005-0000-0000-000030000000}"/>
    <cellStyle name="Ausgabe 3" xfId="2219" xr:uid="{00000000-0005-0000-0000-000031000000}"/>
    <cellStyle name="Berechnung 2" xfId="2220" xr:uid="{00000000-0005-0000-0000-000032000000}"/>
    <cellStyle name="Berechnung 3" xfId="2221" xr:uid="{00000000-0005-0000-0000-000033000000}"/>
    <cellStyle name="Dezimal 2" xfId="2" xr:uid="{00000000-0005-0000-0000-000034000000}"/>
    <cellStyle name="Dezimal 2 10" xfId="3" xr:uid="{00000000-0005-0000-0000-000035000000}"/>
    <cellStyle name="Dezimal 2 11" xfId="4" xr:uid="{00000000-0005-0000-0000-000036000000}"/>
    <cellStyle name="Dezimal 2 12" xfId="5" xr:uid="{00000000-0005-0000-0000-000037000000}"/>
    <cellStyle name="Dezimal 2 13" xfId="6" xr:uid="{00000000-0005-0000-0000-000038000000}"/>
    <cellStyle name="Dezimal 2 14" xfId="7" xr:uid="{00000000-0005-0000-0000-000039000000}"/>
    <cellStyle name="Dezimal 2 15" xfId="8" xr:uid="{00000000-0005-0000-0000-00003A000000}"/>
    <cellStyle name="Dezimal 2 16" xfId="9" xr:uid="{00000000-0005-0000-0000-00003B000000}"/>
    <cellStyle name="Dezimal 2 17" xfId="10" xr:uid="{00000000-0005-0000-0000-00003C000000}"/>
    <cellStyle name="Dezimal 2 2" xfId="11" xr:uid="{00000000-0005-0000-0000-00003D000000}"/>
    <cellStyle name="Dezimal 2 2 2" xfId="12" xr:uid="{00000000-0005-0000-0000-00003E000000}"/>
    <cellStyle name="Dezimal 2 2 3" xfId="13" xr:uid="{00000000-0005-0000-0000-00003F000000}"/>
    <cellStyle name="Dezimal 2 3" xfId="14" xr:uid="{00000000-0005-0000-0000-000040000000}"/>
    <cellStyle name="Dezimal 2 4" xfId="15" xr:uid="{00000000-0005-0000-0000-000041000000}"/>
    <cellStyle name="Dezimal 2 5" xfId="16" xr:uid="{00000000-0005-0000-0000-000042000000}"/>
    <cellStyle name="Dezimal 2 6" xfId="17" xr:uid="{00000000-0005-0000-0000-000043000000}"/>
    <cellStyle name="Dezimal 2 6 2" xfId="18" xr:uid="{00000000-0005-0000-0000-000044000000}"/>
    <cellStyle name="Dezimal 2 6 3" xfId="19" xr:uid="{00000000-0005-0000-0000-000045000000}"/>
    <cellStyle name="Dezimal 2 7" xfId="20" xr:uid="{00000000-0005-0000-0000-000046000000}"/>
    <cellStyle name="Dezimal 2 7 2" xfId="21" xr:uid="{00000000-0005-0000-0000-000047000000}"/>
    <cellStyle name="Dezimal 2 7 3" xfId="22" xr:uid="{00000000-0005-0000-0000-000048000000}"/>
    <cellStyle name="Dezimal 2 8" xfId="23" xr:uid="{00000000-0005-0000-0000-000049000000}"/>
    <cellStyle name="Dezimal 2 9" xfId="24" xr:uid="{00000000-0005-0000-0000-00004A000000}"/>
    <cellStyle name="Dezimal 3" xfId="25" xr:uid="{00000000-0005-0000-0000-00004B000000}"/>
    <cellStyle name="Dezimal 3 2" xfId="26" xr:uid="{00000000-0005-0000-0000-00004C000000}"/>
    <cellStyle name="Dezimal 3 3" xfId="27" xr:uid="{00000000-0005-0000-0000-00004D000000}"/>
    <cellStyle name="Dezimal 3 4" xfId="28" xr:uid="{00000000-0005-0000-0000-00004E000000}"/>
    <cellStyle name="Dezimal 3 5" xfId="29" xr:uid="{00000000-0005-0000-0000-00004F000000}"/>
    <cellStyle name="Dezimal 3 6" xfId="30" xr:uid="{00000000-0005-0000-0000-000050000000}"/>
    <cellStyle name="Dezimal 3 7" xfId="31" xr:uid="{00000000-0005-0000-0000-000051000000}"/>
    <cellStyle name="Dezimal 3 8" xfId="32" xr:uid="{00000000-0005-0000-0000-000052000000}"/>
    <cellStyle name="Eingabe 2" xfId="2222" xr:uid="{00000000-0005-0000-0000-000053000000}"/>
    <cellStyle name="Eingabe 3" xfId="2223" xr:uid="{00000000-0005-0000-0000-000054000000}"/>
    <cellStyle name="Ergebnis 2" xfId="2224" xr:uid="{00000000-0005-0000-0000-000055000000}"/>
    <cellStyle name="Ergebnis 3" xfId="2225" xr:uid="{00000000-0005-0000-0000-000056000000}"/>
    <cellStyle name="Erklärender Text 2" xfId="2226" xr:uid="{00000000-0005-0000-0000-000057000000}"/>
    <cellStyle name="Erklärender Text 3" xfId="2227" xr:uid="{00000000-0005-0000-0000-000058000000}"/>
    <cellStyle name="Euro" xfId="33" xr:uid="{00000000-0005-0000-0000-000059000000}"/>
    <cellStyle name="Euro 10" xfId="34" xr:uid="{00000000-0005-0000-0000-00005A000000}"/>
    <cellStyle name="Euro 11" xfId="35" xr:uid="{00000000-0005-0000-0000-00005B000000}"/>
    <cellStyle name="Euro 12" xfId="36" xr:uid="{00000000-0005-0000-0000-00005C000000}"/>
    <cellStyle name="Euro 13" xfId="37" xr:uid="{00000000-0005-0000-0000-00005D000000}"/>
    <cellStyle name="Euro 14" xfId="38" xr:uid="{00000000-0005-0000-0000-00005E000000}"/>
    <cellStyle name="Euro 15" xfId="39" xr:uid="{00000000-0005-0000-0000-00005F000000}"/>
    <cellStyle name="Euro 16" xfId="40" xr:uid="{00000000-0005-0000-0000-000060000000}"/>
    <cellStyle name="Euro 17" xfId="41" xr:uid="{00000000-0005-0000-0000-000061000000}"/>
    <cellStyle name="Euro 18" xfId="42" xr:uid="{00000000-0005-0000-0000-000062000000}"/>
    <cellStyle name="Euro 19" xfId="43" xr:uid="{00000000-0005-0000-0000-000063000000}"/>
    <cellStyle name="Euro 2" xfId="44" xr:uid="{00000000-0005-0000-0000-000064000000}"/>
    <cellStyle name="Euro 2 2" xfId="2228" xr:uid="{00000000-0005-0000-0000-000065000000}"/>
    <cellStyle name="Euro 2 2 2" xfId="2229" xr:uid="{00000000-0005-0000-0000-000066000000}"/>
    <cellStyle name="Euro 2 2 3" xfId="2230" xr:uid="{00000000-0005-0000-0000-000067000000}"/>
    <cellStyle name="Euro 2 2 4" xfId="2231" xr:uid="{00000000-0005-0000-0000-000068000000}"/>
    <cellStyle name="Euro 2 3" xfId="2232" xr:uid="{00000000-0005-0000-0000-000069000000}"/>
    <cellStyle name="Euro 2 4" xfId="2233" xr:uid="{00000000-0005-0000-0000-00006A000000}"/>
    <cellStyle name="Euro 2 5" xfId="2234" xr:uid="{00000000-0005-0000-0000-00006B000000}"/>
    <cellStyle name="Euro 20" xfId="45" xr:uid="{00000000-0005-0000-0000-00006C000000}"/>
    <cellStyle name="Euro 3" xfId="46" xr:uid="{00000000-0005-0000-0000-00006D000000}"/>
    <cellStyle name="Euro 3 2" xfId="2235" xr:uid="{00000000-0005-0000-0000-00006E000000}"/>
    <cellStyle name="Euro 3 3" xfId="2236" xr:uid="{00000000-0005-0000-0000-00006F000000}"/>
    <cellStyle name="Euro 3 4" xfId="2237" xr:uid="{00000000-0005-0000-0000-000070000000}"/>
    <cellStyle name="Euro 4" xfId="47" xr:uid="{00000000-0005-0000-0000-000071000000}"/>
    <cellStyle name="Euro 5" xfId="48" xr:uid="{00000000-0005-0000-0000-000072000000}"/>
    <cellStyle name="Euro 6" xfId="49" xr:uid="{00000000-0005-0000-0000-000073000000}"/>
    <cellStyle name="Euro 7" xfId="50" xr:uid="{00000000-0005-0000-0000-000074000000}"/>
    <cellStyle name="Euro 8" xfId="51" xr:uid="{00000000-0005-0000-0000-000075000000}"/>
    <cellStyle name="Euro 9" xfId="52" xr:uid="{00000000-0005-0000-0000-000076000000}"/>
    <cellStyle name="Euro_Lebenshaltungskosten" xfId="2238" xr:uid="{00000000-0005-0000-0000-000077000000}"/>
    <cellStyle name="Excel Built-in Normal" xfId="2239" xr:uid="{00000000-0005-0000-0000-000078000000}"/>
    <cellStyle name="Gut 2" xfId="2240" xr:uid="{00000000-0005-0000-0000-000079000000}"/>
    <cellStyle name="Gut 3" xfId="2241" xr:uid="{00000000-0005-0000-0000-00007A000000}"/>
    <cellStyle name="Hyperlink 2" xfId="53" xr:uid="{00000000-0005-0000-0000-00007B000000}"/>
    <cellStyle name="Hyperlink 2 2" xfId="54" xr:uid="{00000000-0005-0000-0000-00007C000000}"/>
    <cellStyle name="Hyperlink 2 3" xfId="55" xr:uid="{00000000-0005-0000-0000-00007D000000}"/>
    <cellStyle name="Hyperlink 2 4" xfId="2242" xr:uid="{00000000-0005-0000-0000-00007E000000}"/>
    <cellStyle name="Hyperlink 3" xfId="56" xr:uid="{00000000-0005-0000-0000-00007F000000}"/>
    <cellStyle name="Hyperlink 3 2" xfId="2243" xr:uid="{00000000-0005-0000-0000-000080000000}"/>
    <cellStyle name="Hyperlink 3 3" xfId="2244" xr:uid="{00000000-0005-0000-0000-000081000000}"/>
    <cellStyle name="Hyperlink 3 4" xfId="2245" xr:uid="{00000000-0005-0000-0000-000082000000}"/>
    <cellStyle name="Hyperlink 4" xfId="57" xr:uid="{00000000-0005-0000-0000-000083000000}"/>
    <cellStyle name="Hyperlink 5" xfId="58" xr:uid="{00000000-0005-0000-0000-000084000000}"/>
    <cellStyle name="Hyperlink 6" xfId="59" xr:uid="{00000000-0005-0000-0000-000085000000}"/>
    <cellStyle name="Hyperlink 7" xfId="60" xr:uid="{00000000-0005-0000-0000-000086000000}"/>
    <cellStyle name="Hyperlink 8" xfId="61" xr:uid="{00000000-0005-0000-0000-000087000000}"/>
    <cellStyle name="Hyperlink 9" xfId="62" xr:uid="{00000000-0005-0000-0000-000088000000}"/>
    <cellStyle name="Komma 2" xfId="2246" xr:uid="{00000000-0005-0000-0000-000089000000}"/>
    <cellStyle name="Komma 2 2" xfId="2247" xr:uid="{00000000-0005-0000-0000-00008A000000}"/>
    <cellStyle name="Komma 2 2 2" xfId="2248" xr:uid="{00000000-0005-0000-0000-00008B000000}"/>
    <cellStyle name="Komma 2 2 3" xfId="2249" xr:uid="{00000000-0005-0000-0000-00008C000000}"/>
    <cellStyle name="Komma 2 2 4" xfId="2250" xr:uid="{00000000-0005-0000-0000-00008D000000}"/>
    <cellStyle name="Komma 2 3" xfId="2251" xr:uid="{00000000-0005-0000-0000-00008E000000}"/>
    <cellStyle name="Komma 2 4" xfId="2252" xr:uid="{00000000-0005-0000-0000-00008F000000}"/>
    <cellStyle name="Komma 2 5" xfId="2253" xr:uid="{00000000-0005-0000-0000-000090000000}"/>
    <cellStyle name="Komma 3" xfId="2254" xr:uid="{00000000-0005-0000-0000-000091000000}"/>
    <cellStyle name="Komma 3 2" xfId="2255" xr:uid="{00000000-0005-0000-0000-000092000000}"/>
    <cellStyle name="Komma 3 3" xfId="2256" xr:uid="{00000000-0005-0000-0000-000093000000}"/>
    <cellStyle name="Komma 3 4" xfId="2257" xr:uid="{00000000-0005-0000-0000-000094000000}"/>
    <cellStyle name="Komma 4" xfId="2258" xr:uid="{00000000-0005-0000-0000-000095000000}"/>
    <cellStyle name="Komma 4 2" xfId="2259" xr:uid="{00000000-0005-0000-0000-000096000000}"/>
    <cellStyle name="Komma 4 3" xfId="2260" xr:uid="{00000000-0005-0000-0000-000097000000}"/>
    <cellStyle name="Komma 4 4" xfId="2261" xr:uid="{00000000-0005-0000-0000-000098000000}"/>
    <cellStyle name="Komma 5" xfId="2262" xr:uid="{00000000-0005-0000-0000-000099000000}"/>
    <cellStyle name="Link" xfId="2168" builtinId="8"/>
    <cellStyle name="Neutral 2" xfId="2263" xr:uid="{00000000-0005-0000-0000-00009B000000}"/>
    <cellStyle name="Neutral 3" xfId="2264" xr:uid="{00000000-0005-0000-0000-00009C000000}"/>
    <cellStyle name="Notiz 2" xfId="2265" xr:uid="{00000000-0005-0000-0000-00009D000000}"/>
    <cellStyle name="Notiz 2 2" xfId="2266" xr:uid="{00000000-0005-0000-0000-00009E000000}"/>
    <cellStyle name="Notiz 2 2 2" xfId="2267" xr:uid="{00000000-0005-0000-0000-00009F000000}"/>
    <cellStyle name="Notiz 2 2 3" xfId="2268" xr:uid="{00000000-0005-0000-0000-0000A0000000}"/>
    <cellStyle name="Notiz 2 2 4" xfId="2269" xr:uid="{00000000-0005-0000-0000-0000A1000000}"/>
    <cellStyle name="Notiz 2 3" xfId="2270" xr:uid="{00000000-0005-0000-0000-0000A2000000}"/>
    <cellStyle name="Notiz 2 4" xfId="2271" xr:uid="{00000000-0005-0000-0000-0000A3000000}"/>
    <cellStyle name="Notiz 2 5" xfId="2272" xr:uid="{00000000-0005-0000-0000-0000A4000000}"/>
    <cellStyle name="Notiz 3" xfId="2273" xr:uid="{00000000-0005-0000-0000-0000A5000000}"/>
    <cellStyle name="Notiz 3 2" xfId="2274" xr:uid="{00000000-0005-0000-0000-0000A6000000}"/>
    <cellStyle name="Notiz 3 3" xfId="2275" xr:uid="{00000000-0005-0000-0000-0000A7000000}"/>
    <cellStyle name="Notiz 3 4" xfId="2276" xr:uid="{00000000-0005-0000-0000-0000A8000000}"/>
    <cellStyle name="Notiz 4" xfId="2277" xr:uid="{00000000-0005-0000-0000-0000A9000000}"/>
    <cellStyle name="Notiz 4 2" xfId="2278" xr:uid="{00000000-0005-0000-0000-0000AA000000}"/>
    <cellStyle name="Notiz 4 3" xfId="2279" xr:uid="{00000000-0005-0000-0000-0000AB000000}"/>
    <cellStyle name="Notiz 4 4" xfId="2280" xr:uid="{00000000-0005-0000-0000-0000AC000000}"/>
    <cellStyle name="Notiz 5" xfId="2281" xr:uid="{00000000-0005-0000-0000-0000AD000000}"/>
    <cellStyle name="Prozent 2" xfId="63" xr:uid="{00000000-0005-0000-0000-0000AE000000}"/>
    <cellStyle name="Prozent 2 10" xfId="64" xr:uid="{00000000-0005-0000-0000-0000AF000000}"/>
    <cellStyle name="Prozent 2 10 2" xfId="65" xr:uid="{00000000-0005-0000-0000-0000B0000000}"/>
    <cellStyle name="Prozent 2 10 2 2" xfId="66" xr:uid="{00000000-0005-0000-0000-0000B1000000}"/>
    <cellStyle name="Prozent 2 10 2 2 2" xfId="67" xr:uid="{00000000-0005-0000-0000-0000B2000000}"/>
    <cellStyle name="Prozent 2 10 2 2 2 2" xfId="68" xr:uid="{00000000-0005-0000-0000-0000B3000000}"/>
    <cellStyle name="Prozent 2 10 2 3" xfId="69" xr:uid="{00000000-0005-0000-0000-0000B4000000}"/>
    <cellStyle name="Prozent 2 10 3" xfId="70" xr:uid="{00000000-0005-0000-0000-0000B5000000}"/>
    <cellStyle name="Prozent 2 10 3 2" xfId="2056" xr:uid="{00000000-0005-0000-0000-0000B6000000}"/>
    <cellStyle name="Prozent 2 10 3 3" xfId="2161" xr:uid="{00000000-0005-0000-0000-0000B7000000}"/>
    <cellStyle name="Prozent 2 10 3 4" xfId="2060" xr:uid="{00000000-0005-0000-0000-0000B8000000}"/>
    <cellStyle name="Prozent 2 10 3 5" xfId="2165" xr:uid="{00000000-0005-0000-0000-0000B9000000}"/>
    <cellStyle name="Prozent 2 10 3 6" xfId="2082" xr:uid="{00000000-0005-0000-0000-0000BA000000}"/>
    <cellStyle name="Prozent 2 10 4" xfId="71" xr:uid="{00000000-0005-0000-0000-0000BB000000}"/>
    <cellStyle name="Prozent 2 10 4 2" xfId="2057" xr:uid="{00000000-0005-0000-0000-0000BC000000}"/>
    <cellStyle name="Prozent 2 10 4 3" xfId="2160" xr:uid="{00000000-0005-0000-0000-0000BD000000}"/>
    <cellStyle name="Prozent 2 10 4 4" xfId="2063" xr:uid="{00000000-0005-0000-0000-0000BE000000}"/>
    <cellStyle name="Prozent 2 10 4 5" xfId="2154" xr:uid="{00000000-0005-0000-0000-0000BF000000}"/>
    <cellStyle name="Prozent 2 10 4 6" xfId="2083" xr:uid="{00000000-0005-0000-0000-0000C0000000}"/>
    <cellStyle name="Prozent 2 11" xfId="72" xr:uid="{00000000-0005-0000-0000-0000C1000000}"/>
    <cellStyle name="Prozent 2 11 2" xfId="73" xr:uid="{00000000-0005-0000-0000-0000C2000000}"/>
    <cellStyle name="Prozent 2 11 2 2" xfId="74" xr:uid="{00000000-0005-0000-0000-0000C3000000}"/>
    <cellStyle name="Prozent 2 11 2 2 2" xfId="75" xr:uid="{00000000-0005-0000-0000-0000C4000000}"/>
    <cellStyle name="Prozent 2 11 2 2 2 2" xfId="76" xr:uid="{00000000-0005-0000-0000-0000C5000000}"/>
    <cellStyle name="Prozent 2 11 2 3" xfId="77" xr:uid="{00000000-0005-0000-0000-0000C6000000}"/>
    <cellStyle name="Prozent 2 11 3" xfId="78" xr:uid="{00000000-0005-0000-0000-0000C7000000}"/>
    <cellStyle name="Prozent 2 11 3 2" xfId="2058" xr:uid="{00000000-0005-0000-0000-0000C8000000}"/>
    <cellStyle name="Prozent 2 11 3 3" xfId="2159" xr:uid="{00000000-0005-0000-0000-0000C9000000}"/>
    <cellStyle name="Prozent 2 11 3 4" xfId="2064" xr:uid="{00000000-0005-0000-0000-0000CA000000}"/>
    <cellStyle name="Prozent 2 11 3 5" xfId="2153" xr:uid="{00000000-0005-0000-0000-0000CB000000}"/>
    <cellStyle name="Prozent 2 11 3 6" xfId="2084" xr:uid="{00000000-0005-0000-0000-0000CC000000}"/>
    <cellStyle name="Prozent 2 11 4" xfId="79" xr:uid="{00000000-0005-0000-0000-0000CD000000}"/>
    <cellStyle name="Prozent 2 11 4 2" xfId="2059" xr:uid="{00000000-0005-0000-0000-0000CE000000}"/>
    <cellStyle name="Prozent 2 11 4 3" xfId="2158" xr:uid="{00000000-0005-0000-0000-0000CF000000}"/>
    <cellStyle name="Prozent 2 11 4 4" xfId="2065" xr:uid="{00000000-0005-0000-0000-0000D0000000}"/>
    <cellStyle name="Prozent 2 11 4 5" xfId="2167" xr:uid="{00000000-0005-0000-0000-0000D1000000}"/>
    <cellStyle name="Prozent 2 11 4 6" xfId="2085" xr:uid="{00000000-0005-0000-0000-0000D2000000}"/>
    <cellStyle name="Prozent 2 12" xfId="80" xr:uid="{00000000-0005-0000-0000-0000D3000000}"/>
    <cellStyle name="Prozent 2 12 2" xfId="81" xr:uid="{00000000-0005-0000-0000-0000D4000000}"/>
    <cellStyle name="Prozent 2 12 2 2" xfId="82" xr:uid="{00000000-0005-0000-0000-0000D5000000}"/>
    <cellStyle name="Prozent 2 12 2 2 2" xfId="83" xr:uid="{00000000-0005-0000-0000-0000D6000000}"/>
    <cellStyle name="Prozent 2 12 2 2 2 2" xfId="84" xr:uid="{00000000-0005-0000-0000-0000D7000000}"/>
    <cellStyle name="Prozent 2 12 2 3" xfId="85" xr:uid="{00000000-0005-0000-0000-0000D8000000}"/>
    <cellStyle name="Prozent 2 12 3" xfId="86" xr:uid="{00000000-0005-0000-0000-0000D9000000}"/>
    <cellStyle name="Prozent 2 12 3 2" xfId="2061" xr:uid="{00000000-0005-0000-0000-0000DA000000}"/>
    <cellStyle name="Prozent 2 12 3 3" xfId="2157" xr:uid="{00000000-0005-0000-0000-0000DB000000}"/>
    <cellStyle name="Prozent 2 12 3 4" xfId="2066" xr:uid="{00000000-0005-0000-0000-0000DC000000}"/>
    <cellStyle name="Prozent 2 12 3 5" xfId="2152" xr:uid="{00000000-0005-0000-0000-0000DD000000}"/>
    <cellStyle name="Prozent 2 12 3 6" xfId="2086" xr:uid="{00000000-0005-0000-0000-0000DE000000}"/>
    <cellStyle name="Prozent 2 12 4" xfId="87" xr:uid="{00000000-0005-0000-0000-0000DF000000}"/>
    <cellStyle name="Prozent 2 12 4 2" xfId="2062" xr:uid="{00000000-0005-0000-0000-0000E0000000}"/>
    <cellStyle name="Prozent 2 12 4 3" xfId="2156" xr:uid="{00000000-0005-0000-0000-0000E1000000}"/>
    <cellStyle name="Prozent 2 12 4 4" xfId="2067" xr:uid="{00000000-0005-0000-0000-0000E2000000}"/>
    <cellStyle name="Prozent 2 12 4 5" xfId="2151" xr:uid="{00000000-0005-0000-0000-0000E3000000}"/>
    <cellStyle name="Prozent 2 12 4 6" xfId="2087" xr:uid="{00000000-0005-0000-0000-0000E4000000}"/>
    <cellStyle name="Prozent 2 13" xfId="88" xr:uid="{00000000-0005-0000-0000-0000E5000000}"/>
    <cellStyle name="Prozent 2 13 2" xfId="89" xr:uid="{00000000-0005-0000-0000-0000E6000000}"/>
    <cellStyle name="Prozent 2 13 2 2" xfId="90" xr:uid="{00000000-0005-0000-0000-0000E7000000}"/>
    <cellStyle name="Prozent 2 13 2 2 2" xfId="91" xr:uid="{00000000-0005-0000-0000-0000E8000000}"/>
    <cellStyle name="Prozent 2 13 2 2 2 2" xfId="92" xr:uid="{00000000-0005-0000-0000-0000E9000000}"/>
    <cellStyle name="Prozent 2 13 2 3" xfId="93" xr:uid="{00000000-0005-0000-0000-0000EA000000}"/>
    <cellStyle name="Prozent 2 13 3" xfId="94" xr:uid="{00000000-0005-0000-0000-0000EB000000}"/>
    <cellStyle name="Prozent 2 14" xfId="95" xr:uid="{00000000-0005-0000-0000-0000EC000000}"/>
    <cellStyle name="Prozent 2 14 2" xfId="96" xr:uid="{00000000-0005-0000-0000-0000ED000000}"/>
    <cellStyle name="Prozent 2 14 2 2" xfId="97" xr:uid="{00000000-0005-0000-0000-0000EE000000}"/>
    <cellStyle name="Prozent 2 15" xfId="98" xr:uid="{00000000-0005-0000-0000-0000EF000000}"/>
    <cellStyle name="Prozent 2 15 2" xfId="99" xr:uid="{00000000-0005-0000-0000-0000F0000000}"/>
    <cellStyle name="Prozent 2 15 2 2" xfId="100" xr:uid="{00000000-0005-0000-0000-0000F1000000}"/>
    <cellStyle name="Prozent 2 16" xfId="101" xr:uid="{00000000-0005-0000-0000-0000F2000000}"/>
    <cellStyle name="Prozent 2 17" xfId="102" xr:uid="{00000000-0005-0000-0000-0000F3000000}"/>
    <cellStyle name="Prozent 2 18" xfId="103" xr:uid="{00000000-0005-0000-0000-0000F4000000}"/>
    <cellStyle name="Prozent 2 19" xfId="104" xr:uid="{00000000-0005-0000-0000-0000F5000000}"/>
    <cellStyle name="Prozent 2 2" xfId="105" xr:uid="{00000000-0005-0000-0000-0000F6000000}"/>
    <cellStyle name="Prozent 2 2 10" xfId="106" xr:uid="{00000000-0005-0000-0000-0000F7000000}"/>
    <cellStyle name="Prozent 2 2 11" xfId="107" xr:uid="{00000000-0005-0000-0000-0000F8000000}"/>
    <cellStyle name="Prozent 2 2 12" xfId="108" xr:uid="{00000000-0005-0000-0000-0000F9000000}"/>
    <cellStyle name="Prozent 2 2 13" xfId="109" xr:uid="{00000000-0005-0000-0000-0000FA000000}"/>
    <cellStyle name="Prozent 2 2 13 2" xfId="2068" xr:uid="{00000000-0005-0000-0000-0000FB000000}"/>
    <cellStyle name="Prozent 2 2 13 3" xfId="2155" xr:uid="{00000000-0005-0000-0000-0000FC000000}"/>
    <cellStyle name="Prozent 2 2 13 4" xfId="2070" xr:uid="{00000000-0005-0000-0000-0000FD000000}"/>
    <cellStyle name="Prozent 2 2 13 5" xfId="2150" xr:uid="{00000000-0005-0000-0000-0000FE000000}"/>
    <cellStyle name="Prozent 2 2 13 6" xfId="2088" xr:uid="{00000000-0005-0000-0000-0000FF000000}"/>
    <cellStyle name="Prozent 2 2 14" xfId="110" xr:uid="{00000000-0005-0000-0000-000000010000}"/>
    <cellStyle name="Prozent 2 2 15" xfId="111" xr:uid="{00000000-0005-0000-0000-000001010000}"/>
    <cellStyle name="Prozent 2 2 16" xfId="112" xr:uid="{00000000-0005-0000-0000-000002010000}"/>
    <cellStyle name="Prozent 2 2 2" xfId="113" xr:uid="{00000000-0005-0000-0000-000003010000}"/>
    <cellStyle name="Prozent 2 2 2 2" xfId="114" xr:uid="{00000000-0005-0000-0000-000004010000}"/>
    <cellStyle name="Prozent 2 2 2 3" xfId="115" xr:uid="{00000000-0005-0000-0000-000005010000}"/>
    <cellStyle name="Prozent 2 2 2 4" xfId="116" xr:uid="{00000000-0005-0000-0000-000006010000}"/>
    <cellStyle name="Prozent 2 2 2 4 2" xfId="117" xr:uid="{00000000-0005-0000-0000-000007010000}"/>
    <cellStyle name="Prozent 2 2 2 4 3" xfId="118" xr:uid="{00000000-0005-0000-0000-000008010000}"/>
    <cellStyle name="Prozent 2 2 2 4 4" xfId="119" xr:uid="{00000000-0005-0000-0000-000009010000}"/>
    <cellStyle name="Prozent 2 2 2 5" xfId="120" xr:uid="{00000000-0005-0000-0000-00000A010000}"/>
    <cellStyle name="Prozent 2 2 2 5 2" xfId="121" xr:uid="{00000000-0005-0000-0000-00000B010000}"/>
    <cellStyle name="Prozent 2 2 2 5 3" xfId="122" xr:uid="{00000000-0005-0000-0000-00000C010000}"/>
    <cellStyle name="Prozent 2 2 2 5 4" xfId="123" xr:uid="{00000000-0005-0000-0000-00000D010000}"/>
    <cellStyle name="Prozent 2 2 2 6" xfId="124" xr:uid="{00000000-0005-0000-0000-00000E010000}"/>
    <cellStyle name="Prozent 2 2 2 6 2" xfId="125" xr:uid="{00000000-0005-0000-0000-00000F010000}"/>
    <cellStyle name="Prozent 2 2 2 6 3" xfId="126" xr:uid="{00000000-0005-0000-0000-000010010000}"/>
    <cellStyle name="Prozent 2 2 2 6 4" xfId="127" xr:uid="{00000000-0005-0000-0000-000011010000}"/>
    <cellStyle name="Prozent 2 2 2 7" xfId="128" xr:uid="{00000000-0005-0000-0000-000012010000}"/>
    <cellStyle name="Prozent 2 2 2 8" xfId="129" xr:uid="{00000000-0005-0000-0000-000013010000}"/>
    <cellStyle name="Prozent 2 2 2 9" xfId="130" xr:uid="{00000000-0005-0000-0000-000014010000}"/>
    <cellStyle name="Prozent 2 2 3" xfId="131" xr:uid="{00000000-0005-0000-0000-000015010000}"/>
    <cellStyle name="Prozent 2 2 3 2" xfId="132" xr:uid="{00000000-0005-0000-0000-000016010000}"/>
    <cellStyle name="Prozent 2 2 3 3" xfId="133" xr:uid="{00000000-0005-0000-0000-000017010000}"/>
    <cellStyle name="Prozent 2 2 3 4" xfId="134" xr:uid="{00000000-0005-0000-0000-000018010000}"/>
    <cellStyle name="Prozent 2 2 4" xfId="135" xr:uid="{00000000-0005-0000-0000-000019010000}"/>
    <cellStyle name="Prozent 2 2 4 2" xfId="136" xr:uid="{00000000-0005-0000-0000-00001A010000}"/>
    <cellStyle name="Prozent 2 2 4 2 2" xfId="137" xr:uid="{00000000-0005-0000-0000-00001B010000}"/>
    <cellStyle name="Prozent 2 2 4 2 2 2" xfId="138" xr:uid="{00000000-0005-0000-0000-00001C010000}"/>
    <cellStyle name="Prozent 2 2 4 3" xfId="139" xr:uid="{00000000-0005-0000-0000-00001D010000}"/>
    <cellStyle name="Prozent 2 2 5" xfId="140" xr:uid="{00000000-0005-0000-0000-00001E010000}"/>
    <cellStyle name="Prozent 2 2 5 2" xfId="141" xr:uid="{00000000-0005-0000-0000-00001F010000}"/>
    <cellStyle name="Prozent 2 2 5 2 2" xfId="142" xr:uid="{00000000-0005-0000-0000-000020010000}"/>
    <cellStyle name="Prozent 2 2 5 2 2 2" xfId="143" xr:uid="{00000000-0005-0000-0000-000021010000}"/>
    <cellStyle name="Prozent 2 2 5 2 2 2 2" xfId="144" xr:uid="{00000000-0005-0000-0000-000022010000}"/>
    <cellStyle name="Prozent 2 2 5 2 2 2 3" xfId="145" xr:uid="{00000000-0005-0000-0000-000023010000}"/>
    <cellStyle name="Prozent 2 2 5 2 2 2 4" xfId="146" xr:uid="{00000000-0005-0000-0000-000024010000}"/>
    <cellStyle name="Prozent 2 2 5 2 2 3" xfId="147" xr:uid="{00000000-0005-0000-0000-000025010000}"/>
    <cellStyle name="Prozent 2 2 5 2 2 4" xfId="148" xr:uid="{00000000-0005-0000-0000-000026010000}"/>
    <cellStyle name="Prozent 2 2 5 2 3" xfId="149" xr:uid="{00000000-0005-0000-0000-000027010000}"/>
    <cellStyle name="Prozent 2 2 5 2 4" xfId="150" xr:uid="{00000000-0005-0000-0000-000028010000}"/>
    <cellStyle name="Prozent 2 2 5 3" xfId="151" xr:uid="{00000000-0005-0000-0000-000029010000}"/>
    <cellStyle name="Prozent 2 2 5 4" xfId="152" xr:uid="{00000000-0005-0000-0000-00002A010000}"/>
    <cellStyle name="Prozent 2 2 5 5" xfId="153" xr:uid="{00000000-0005-0000-0000-00002B010000}"/>
    <cellStyle name="Prozent 2 2 6" xfId="154" xr:uid="{00000000-0005-0000-0000-00002C010000}"/>
    <cellStyle name="Prozent 2 2 6 2" xfId="155" xr:uid="{00000000-0005-0000-0000-00002D010000}"/>
    <cellStyle name="Prozent 2 2 6 2 2" xfId="156" xr:uid="{00000000-0005-0000-0000-00002E010000}"/>
    <cellStyle name="Prozent 2 2 6 2 2 2" xfId="157" xr:uid="{00000000-0005-0000-0000-00002F010000}"/>
    <cellStyle name="Prozent 2 2 6 2 2 2 2" xfId="158" xr:uid="{00000000-0005-0000-0000-000030010000}"/>
    <cellStyle name="Prozent 2 2 6 2 2 2 3" xfId="159" xr:uid="{00000000-0005-0000-0000-000031010000}"/>
    <cellStyle name="Prozent 2 2 6 2 2 2 4" xfId="160" xr:uid="{00000000-0005-0000-0000-000032010000}"/>
    <cellStyle name="Prozent 2 2 6 2 2 2 5" xfId="2072" xr:uid="{00000000-0005-0000-0000-000033010000}"/>
    <cellStyle name="Prozent 2 2 6 2 2 2 6" xfId="2149" xr:uid="{00000000-0005-0000-0000-000034010000}"/>
    <cellStyle name="Prozent 2 2 6 2 2 2 7" xfId="2077" xr:uid="{00000000-0005-0000-0000-000035010000}"/>
    <cellStyle name="Prozent 2 2 6 2 2 2 8" xfId="2143" xr:uid="{00000000-0005-0000-0000-000036010000}"/>
    <cellStyle name="Prozent 2 2 6 2 2 2 9" xfId="2102" xr:uid="{00000000-0005-0000-0000-000037010000}"/>
    <cellStyle name="Prozent 2 2 6 2 2 3" xfId="161" xr:uid="{00000000-0005-0000-0000-000038010000}"/>
    <cellStyle name="Prozent 2 2 6 2 2 3 2" xfId="2073" xr:uid="{00000000-0005-0000-0000-000039010000}"/>
    <cellStyle name="Prozent 2 2 6 2 2 3 3" xfId="2148" xr:uid="{00000000-0005-0000-0000-00003A010000}"/>
    <cellStyle name="Prozent 2 2 6 2 2 3 4" xfId="2078" xr:uid="{00000000-0005-0000-0000-00003B010000}"/>
    <cellStyle name="Prozent 2 2 6 2 2 3 5" xfId="2142" xr:uid="{00000000-0005-0000-0000-00003C010000}"/>
    <cellStyle name="Prozent 2 2 6 2 2 3 6" xfId="2103" xr:uid="{00000000-0005-0000-0000-00003D010000}"/>
    <cellStyle name="Prozent 2 2 6 2 2 4" xfId="162" xr:uid="{00000000-0005-0000-0000-00003E010000}"/>
    <cellStyle name="Prozent 2 2 6 2 2 4 2" xfId="2074" xr:uid="{00000000-0005-0000-0000-00003F010000}"/>
    <cellStyle name="Prozent 2 2 6 2 2 4 3" xfId="2147" xr:uid="{00000000-0005-0000-0000-000040010000}"/>
    <cellStyle name="Prozent 2 2 6 2 2 4 4" xfId="2079" xr:uid="{00000000-0005-0000-0000-000041010000}"/>
    <cellStyle name="Prozent 2 2 6 2 2 4 5" xfId="2141" xr:uid="{00000000-0005-0000-0000-000042010000}"/>
    <cellStyle name="Prozent 2 2 6 2 2 4 6" xfId="2104" xr:uid="{00000000-0005-0000-0000-000043010000}"/>
    <cellStyle name="Prozent 2 2 6 2 3" xfId="163" xr:uid="{00000000-0005-0000-0000-000044010000}"/>
    <cellStyle name="Prozent 2 2 6 2 4" xfId="164" xr:uid="{00000000-0005-0000-0000-000045010000}"/>
    <cellStyle name="Prozent 2 2 6 2 5" xfId="2071" xr:uid="{00000000-0005-0000-0000-000046010000}"/>
    <cellStyle name="Prozent 2 2 6 2 6" xfId="2164" xr:uid="{00000000-0005-0000-0000-000047010000}"/>
    <cellStyle name="Prozent 2 2 6 2 7" xfId="2055" xr:uid="{00000000-0005-0000-0000-000048010000}"/>
    <cellStyle name="Prozent 2 2 6 2 8" xfId="2144" xr:uid="{00000000-0005-0000-0000-000049010000}"/>
    <cellStyle name="Prozent 2 2 6 2 9" xfId="2101" xr:uid="{00000000-0005-0000-0000-00004A010000}"/>
    <cellStyle name="Prozent 2 2 6 3" xfId="165" xr:uid="{00000000-0005-0000-0000-00004B010000}"/>
    <cellStyle name="Prozent 2 2 6 4" xfId="166" xr:uid="{00000000-0005-0000-0000-00004C010000}"/>
    <cellStyle name="Prozent 2 2 6 4 2" xfId="2075" xr:uid="{00000000-0005-0000-0000-00004D010000}"/>
    <cellStyle name="Prozent 2 2 6 4 3" xfId="2146" xr:uid="{00000000-0005-0000-0000-00004E010000}"/>
    <cellStyle name="Prozent 2 2 6 4 4" xfId="2080" xr:uid="{00000000-0005-0000-0000-00004F010000}"/>
    <cellStyle name="Prozent 2 2 6 4 5" xfId="2140" xr:uid="{00000000-0005-0000-0000-000050010000}"/>
    <cellStyle name="Prozent 2 2 6 4 6" xfId="2163" xr:uid="{00000000-0005-0000-0000-000051010000}"/>
    <cellStyle name="Prozent 2 2 6 5" xfId="167" xr:uid="{00000000-0005-0000-0000-000052010000}"/>
    <cellStyle name="Prozent 2 2 6 5 2" xfId="2076" xr:uid="{00000000-0005-0000-0000-000053010000}"/>
    <cellStyle name="Prozent 2 2 6 5 3" xfId="2145" xr:uid="{00000000-0005-0000-0000-000054010000}"/>
    <cellStyle name="Prozent 2 2 6 5 4" xfId="2081" xr:uid="{00000000-0005-0000-0000-000055010000}"/>
    <cellStyle name="Prozent 2 2 6 5 5" xfId="2139" xr:uid="{00000000-0005-0000-0000-000056010000}"/>
    <cellStyle name="Prozent 2 2 6 5 6" xfId="2105" xr:uid="{00000000-0005-0000-0000-000057010000}"/>
    <cellStyle name="Prozent 2 2 7" xfId="168" xr:uid="{00000000-0005-0000-0000-000058010000}"/>
    <cellStyle name="Prozent 2 2 7 2" xfId="169" xr:uid="{00000000-0005-0000-0000-000059010000}"/>
    <cellStyle name="Prozent 2 2 7 3" xfId="170" xr:uid="{00000000-0005-0000-0000-00005A010000}"/>
    <cellStyle name="Prozent 2 2 7 4" xfId="171" xr:uid="{00000000-0005-0000-0000-00005B010000}"/>
    <cellStyle name="Prozent 2 2 8" xfId="172" xr:uid="{00000000-0005-0000-0000-00005C010000}"/>
    <cellStyle name="Prozent 2 2 8 2" xfId="173" xr:uid="{00000000-0005-0000-0000-00005D010000}"/>
    <cellStyle name="Prozent 2 2 8 2 2" xfId="174" xr:uid="{00000000-0005-0000-0000-00005E010000}"/>
    <cellStyle name="Prozent 2 2 8 2 3" xfId="175" xr:uid="{00000000-0005-0000-0000-00005F010000}"/>
    <cellStyle name="Prozent 2 2 8 2 4" xfId="176" xr:uid="{00000000-0005-0000-0000-000060010000}"/>
    <cellStyle name="Prozent 2 2 8 3" xfId="177" xr:uid="{00000000-0005-0000-0000-000061010000}"/>
    <cellStyle name="Prozent 2 2 8 4" xfId="178" xr:uid="{00000000-0005-0000-0000-000062010000}"/>
    <cellStyle name="Prozent 2 2 9" xfId="179" xr:uid="{00000000-0005-0000-0000-000063010000}"/>
    <cellStyle name="Prozent 2 20" xfId="180" xr:uid="{00000000-0005-0000-0000-000064010000}"/>
    <cellStyle name="Prozent 2 21" xfId="181" xr:uid="{00000000-0005-0000-0000-000065010000}"/>
    <cellStyle name="Prozent 2 22" xfId="182" xr:uid="{00000000-0005-0000-0000-000066010000}"/>
    <cellStyle name="Prozent 2 23" xfId="183" xr:uid="{00000000-0005-0000-0000-000067010000}"/>
    <cellStyle name="Prozent 2 3" xfId="184" xr:uid="{00000000-0005-0000-0000-000068010000}"/>
    <cellStyle name="Prozent 2 3 2" xfId="185" xr:uid="{00000000-0005-0000-0000-000069010000}"/>
    <cellStyle name="Prozent 2 3 2 2" xfId="186" xr:uid="{00000000-0005-0000-0000-00006A010000}"/>
    <cellStyle name="Prozent 2 3 2 2 2" xfId="187" xr:uid="{00000000-0005-0000-0000-00006B010000}"/>
    <cellStyle name="Prozent 2 3 3" xfId="188" xr:uid="{00000000-0005-0000-0000-00006C010000}"/>
    <cellStyle name="Prozent 2 3 4" xfId="189" xr:uid="{00000000-0005-0000-0000-00006D010000}"/>
    <cellStyle name="Prozent 2 3 5" xfId="190" xr:uid="{00000000-0005-0000-0000-00006E010000}"/>
    <cellStyle name="Prozent 2 3 6" xfId="191" xr:uid="{00000000-0005-0000-0000-00006F010000}"/>
    <cellStyle name="Prozent 2 3 7" xfId="192" xr:uid="{00000000-0005-0000-0000-000070010000}"/>
    <cellStyle name="Prozent 2 3 8" xfId="193" xr:uid="{00000000-0005-0000-0000-000071010000}"/>
    <cellStyle name="Prozent 2 3 9" xfId="194" xr:uid="{00000000-0005-0000-0000-000072010000}"/>
    <cellStyle name="Prozent 2 4" xfId="195" xr:uid="{00000000-0005-0000-0000-000073010000}"/>
    <cellStyle name="Prozent 2 4 2" xfId="196" xr:uid="{00000000-0005-0000-0000-000074010000}"/>
    <cellStyle name="Prozent 2 4 2 2" xfId="197" xr:uid="{00000000-0005-0000-0000-000075010000}"/>
    <cellStyle name="Prozent 2 4 2 2 2" xfId="198" xr:uid="{00000000-0005-0000-0000-000076010000}"/>
    <cellStyle name="Prozent 2 4 3" xfId="199" xr:uid="{00000000-0005-0000-0000-000077010000}"/>
    <cellStyle name="Prozent 2 4 4" xfId="200" xr:uid="{00000000-0005-0000-0000-000078010000}"/>
    <cellStyle name="Prozent 2 4 5" xfId="201" xr:uid="{00000000-0005-0000-0000-000079010000}"/>
    <cellStyle name="Prozent 2 4 6" xfId="202" xr:uid="{00000000-0005-0000-0000-00007A010000}"/>
    <cellStyle name="Prozent 2 4 7" xfId="203" xr:uid="{00000000-0005-0000-0000-00007B010000}"/>
    <cellStyle name="Prozent 2 4 8" xfId="204" xr:uid="{00000000-0005-0000-0000-00007C010000}"/>
    <cellStyle name="Prozent 2 4 9" xfId="205" xr:uid="{00000000-0005-0000-0000-00007D010000}"/>
    <cellStyle name="Prozent 2 5" xfId="206" xr:uid="{00000000-0005-0000-0000-00007E010000}"/>
    <cellStyle name="Prozent 2 5 2" xfId="207" xr:uid="{00000000-0005-0000-0000-00007F010000}"/>
    <cellStyle name="Prozent 2 5 2 2" xfId="208" xr:uid="{00000000-0005-0000-0000-000080010000}"/>
    <cellStyle name="Prozent 2 5 2 2 2" xfId="209" xr:uid="{00000000-0005-0000-0000-000081010000}"/>
    <cellStyle name="Prozent 2 5 3" xfId="210" xr:uid="{00000000-0005-0000-0000-000082010000}"/>
    <cellStyle name="Prozent 2 5 4" xfId="211" xr:uid="{00000000-0005-0000-0000-000083010000}"/>
    <cellStyle name="Prozent 2 5 5" xfId="212" xr:uid="{00000000-0005-0000-0000-000084010000}"/>
    <cellStyle name="Prozent 2 5 6" xfId="213" xr:uid="{00000000-0005-0000-0000-000085010000}"/>
    <cellStyle name="Prozent 2 5 7" xfId="214" xr:uid="{00000000-0005-0000-0000-000086010000}"/>
    <cellStyle name="Prozent 2 5 8" xfId="215" xr:uid="{00000000-0005-0000-0000-000087010000}"/>
    <cellStyle name="Prozent 2 5 9" xfId="216" xr:uid="{00000000-0005-0000-0000-000088010000}"/>
    <cellStyle name="Prozent 2 6" xfId="217" xr:uid="{00000000-0005-0000-0000-000089010000}"/>
    <cellStyle name="Prozent 2 6 10" xfId="218" xr:uid="{00000000-0005-0000-0000-00008A010000}"/>
    <cellStyle name="Prozent 2 6 11" xfId="219" xr:uid="{00000000-0005-0000-0000-00008B010000}"/>
    <cellStyle name="Prozent 2 6 2" xfId="220" xr:uid="{00000000-0005-0000-0000-00008C010000}"/>
    <cellStyle name="Prozent 2 6 3" xfId="221" xr:uid="{00000000-0005-0000-0000-00008D010000}"/>
    <cellStyle name="Prozent 2 6 4" xfId="222" xr:uid="{00000000-0005-0000-0000-00008E010000}"/>
    <cellStyle name="Prozent 2 6 5" xfId="223" xr:uid="{00000000-0005-0000-0000-00008F010000}"/>
    <cellStyle name="Prozent 2 6 6" xfId="224" xr:uid="{00000000-0005-0000-0000-000090010000}"/>
    <cellStyle name="Prozent 2 6 7" xfId="225" xr:uid="{00000000-0005-0000-0000-000091010000}"/>
    <cellStyle name="Prozent 2 6 8" xfId="226" xr:uid="{00000000-0005-0000-0000-000092010000}"/>
    <cellStyle name="Prozent 2 6 9" xfId="227" xr:uid="{00000000-0005-0000-0000-000093010000}"/>
    <cellStyle name="Prozent 2 7" xfId="228" xr:uid="{00000000-0005-0000-0000-000094010000}"/>
    <cellStyle name="Prozent 2 7 10" xfId="229" xr:uid="{00000000-0005-0000-0000-000095010000}"/>
    <cellStyle name="Prozent 2 7 11" xfId="230" xr:uid="{00000000-0005-0000-0000-000096010000}"/>
    <cellStyle name="Prozent 2 7 2" xfId="231" xr:uid="{00000000-0005-0000-0000-000097010000}"/>
    <cellStyle name="Prozent 2 7 3" xfId="232" xr:uid="{00000000-0005-0000-0000-000098010000}"/>
    <cellStyle name="Prozent 2 7 4" xfId="233" xr:uid="{00000000-0005-0000-0000-000099010000}"/>
    <cellStyle name="Prozent 2 7 5" xfId="234" xr:uid="{00000000-0005-0000-0000-00009A010000}"/>
    <cellStyle name="Prozent 2 7 6" xfId="235" xr:uid="{00000000-0005-0000-0000-00009B010000}"/>
    <cellStyle name="Prozent 2 7 7" xfId="236" xr:uid="{00000000-0005-0000-0000-00009C010000}"/>
    <cellStyle name="Prozent 2 7 8" xfId="237" xr:uid="{00000000-0005-0000-0000-00009D010000}"/>
    <cellStyle name="Prozent 2 7 9" xfId="238" xr:uid="{00000000-0005-0000-0000-00009E010000}"/>
    <cellStyle name="Prozent 2 8" xfId="239" xr:uid="{00000000-0005-0000-0000-00009F010000}"/>
    <cellStyle name="Prozent 2 8 2" xfId="240" xr:uid="{00000000-0005-0000-0000-0000A0010000}"/>
    <cellStyle name="Prozent 2 8 2 2" xfId="241" xr:uid="{00000000-0005-0000-0000-0000A1010000}"/>
    <cellStyle name="Prozent 2 8 2 2 2" xfId="242" xr:uid="{00000000-0005-0000-0000-0000A2010000}"/>
    <cellStyle name="Prozent 2 8 2 2 2 2" xfId="243" xr:uid="{00000000-0005-0000-0000-0000A3010000}"/>
    <cellStyle name="Prozent 2 8 2 3" xfId="244" xr:uid="{00000000-0005-0000-0000-0000A4010000}"/>
    <cellStyle name="Prozent 2 8 3" xfId="245" xr:uid="{00000000-0005-0000-0000-0000A5010000}"/>
    <cellStyle name="Prozent 2 8 3 2" xfId="2089" xr:uid="{00000000-0005-0000-0000-0000A6010000}"/>
    <cellStyle name="Prozent 2 8 3 3" xfId="2138" xr:uid="{00000000-0005-0000-0000-0000A7010000}"/>
    <cellStyle name="Prozent 2 8 3 4" xfId="2093" xr:uid="{00000000-0005-0000-0000-0000A8010000}"/>
    <cellStyle name="Prozent 2 8 3 5" xfId="2132" xr:uid="{00000000-0005-0000-0000-0000A9010000}"/>
    <cellStyle name="Prozent 2 8 3 6" xfId="2106" xr:uid="{00000000-0005-0000-0000-0000AA010000}"/>
    <cellStyle name="Prozent 2 8 4" xfId="246" xr:uid="{00000000-0005-0000-0000-0000AB010000}"/>
    <cellStyle name="Prozent 2 8 4 2" xfId="2090" xr:uid="{00000000-0005-0000-0000-0000AC010000}"/>
    <cellStyle name="Prozent 2 8 4 3" xfId="2137" xr:uid="{00000000-0005-0000-0000-0000AD010000}"/>
    <cellStyle name="Prozent 2 8 4 4" xfId="2096" xr:uid="{00000000-0005-0000-0000-0000AE010000}"/>
    <cellStyle name="Prozent 2 8 4 5" xfId="2131" xr:uid="{00000000-0005-0000-0000-0000AF010000}"/>
    <cellStyle name="Prozent 2 8 4 6" xfId="2107" xr:uid="{00000000-0005-0000-0000-0000B0010000}"/>
    <cellStyle name="Prozent 2 8 5" xfId="247" xr:uid="{00000000-0005-0000-0000-0000B1010000}"/>
    <cellStyle name="Prozent 2 8 5 2" xfId="2091" xr:uid="{00000000-0005-0000-0000-0000B2010000}"/>
    <cellStyle name="Prozent 2 8 5 3" xfId="2136" xr:uid="{00000000-0005-0000-0000-0000B3010000}"/>
    <cellStyle name="Prozent 2 8 5 4" xfId="2097" xr:uid="{00000000-0005-0000-0000-0000B4010000}"/>
    <cellStyle name="Prozent 2 8 5 5" xfId="2130" xr:uid="{00000000-0005-0000-0000-0000B5010000}"/>
    <cellStyle name="Prozent 2 8 5 6" xfId="2108" xr:uid="{00000000-0005-0000-0000-0000B6010000}"/>
    <cellStyle name="Prozent 2 8 6" xfId="248" xr:uid="{00000000-0005-0000-0000-0000B7010000}"/>
    <cellStyle name="Prozent 2 8 6 2" xfId="2092" xr:uid="{00000000-0005-0000-0000-0000B8010000}"/>
    <cellStyle name="Prozent 2 8 6 3" xfId="2135" xr:uid="{00000000-0005-0000-0000-0000B9010000}"/>
    <cellStyle name="Prozent 2 8 6 4" xfId="2098" xr:uid="{00000000-0005-0000-0000-0000BA010000}"/>
    <cellStyle name="Prozent 2 8 6 5" xfId="2129" xr:uid="{00000000-0005-0000-0000-0000BB010000}"/>
    <cellStyle name="Prozent 2 8 6 6" xfId="2109" xr:uid="{00000000-0005-0000-0000-0000BC010000}"/>
    <cellStyle name="Prozent 2 9" xfId="249" xr:uid="{00000000-0005-0000-0000-0000BD010000}"/>
    <cellStyle name="Prozent 2 9 2" xfId="250" xr:uid="{00000000-0005-0000-0000-0000BE010000}"/>
    <cellStyle name="Prozent 2 9 2 2" xfId="251" xr:uid="{00000000-0005-0000-0000-0000BF010000}"/>
    <cellStyle name="Prozent 2 9 2 2 2" xfId="252" xr:uid="{00000000-0005-0000-0000-0000C0010000}"/>
    <cellStyle name="Prozent 2 9 2 2 2 2" xfId="253" xr:uid="{00000000-0005-0000-0000-0000C1010000}"/>
    <cellStyle name="Prozent 2 9 2 3" xfId="254" xr:uid="{00000000-0005-0000-0000-0000C2010000}"/>
    <cellStyle name="Prozent 2 9 3" xfId="255" xr:uid="{00000000-0005-0000-0000-0000C3010000}"/>
    <cellStyle name="Prozent 2 9 3 2" xfId="2094" xr:uid="{00000000-0005-0000-0000-0000C4010000}"/>
    <cellStyle name="Prozent 2 9 3 3" xfId="2134" xr:uid="{00000000-0005-0000-0000-0000C5010000}"/>
    <cellStyle name="Prozent 2 9 3 4" xfId="2099" xr:uid="{00000000-0005-0000-0000-0000C6010000}"/>
    <cellStyle name="Prozent 2 9 3 5" xfId="2128" xr:uid="{00000000-0005-0000-0000-0000C7010000}"/>
    <cellStyle name="Prozent 2 9 3 6" xfId="2110" xr:uid="{00000000-0005-0000-0000-0000C8010000}"/>
    <cellStyle name="Prozent 2 9 4" xfId="256" xr:uid="{00000000-0005-0000-0000-0000C9010000}"/>
    <cellStyle name="Prozent 2 9 4 2" xfId="2095" xr:uid="{00000000-0005-0000-0000-0000CA010000}"/>
    <cellStyle name="Prozent 2 9 4 3" xfId="2133" xr:uid="{00000000-0005-0000-0000-0000CB010000}"/>
    <cellStyle name="Prozent 2 9 4 4" xfId="2100" xr:uid="{00000000-0005-0000-0000-0000CC010000}"/>
    <cellStyle name="Prozent 2 9 4 5" xfId="2127" xr:uid="{00000000-0005-0000-0000-0000CD010000}"/>
    <cellStyle name="Prozent 2 9 4 6" xfId="2111" xr:uid="{00000000-0005-0000-0000-0000CE010000}"/>
    <cellStyle name="Prozent 3" xfId="257" xr:uid="{00000000-0005-0000-0000-0000CF010000}"/>
    <cellStyle name="Prozent 3 2" xfId="258" xr:uid="{00000000-0005-0000-0000-0000D0010000}"/>
    <cellStyle name="Prozent 3 3" xfId="259" xr:uid="{00000000-0005-0000-0000-0000D1010000}"/>
    <cellStyle name="Prozent 3 3 2" xfId="260" xr:uid="{00000000-0005-0000-0000-0000D2010000}"/>
    <cellStyle name="Prozent 3 3 2 2" xfId="261" xr:uid="{00000000-0005-0000-0000-0000D3010000}"/>
    <cellStyle name="Prozent 3 4" xfId="262" xr:uid="{00000000-0005-0000-0000-0000D4010000}"/>
    <cellStyle name="Prozent 3 5" xfId="263" xr:uid="{00000000-0005-0000-0000-0000D5010000}"/>
    <cellStyle name="Prozent 3 6" xfId="264" xr:uid="{00000000-0005-0000-0000-0000D6010000}"/>
    <cellStyle name="Prozent 3 7" xfId="265" xr:uid="{00000000-0005-0000-0000-0000D7010000}"/>
    <cellStyle name="Prozent 3 8" xfId="266" xr:uid="{00000000-0005-0000-0000-0000D8010000}"/>
    <cellStyle name="Prozent 4" xfId="267" xr:uid="{00000000-0005-0000-0000-0000D9010000}"/>
    <cellStyle name="Prozent 4 2" xfId="268" xr:uid="{00000000-0005-0000-0000-0000DA010000}"/>
    <cellStyle name="Prozent 4 3" xfId="2282" xr:uid="{00000000-0005-0000-0000-0000DB010000}"/>
    <cellStyle name="Prozent 4 4" xfId="2283" xr:uid="{00000000-0005-0000-0000-0000DC010000}"/>
    <cellStyle name="Prozent 7 2" xfId="269" xr:uid="{00000000-0005-0000-0000-0000DD010000}"/>
    <cellStyle name="Prozent 7 3" xfId="270" xr:uid="{00000000-0005-0000-0000-0000DE010000}"/>
    <cellStyle name="Prozent 7 4" xfId="271" xr:uid="{00000000-0005-0000-0000-0000DF010000}"/>
    <cellStyle name="Prozent 9" xfId="272" xr:uid="{00000000-0005-0000-0000-0000E0010000}"/>
    <cellStyle name="Schlecht 2" xfId="2284" xr:uid="{00000000-0005-0000-0000-0000E1010000}"/>
    <cellStyle name="Schlecht 3" xfId="2285" xr:uid="{00000000-0005-0000-0000-0000E2010000}"/>
    <cellStyle name="Standard" xfId="0" builtinId="0"/>
    <cellStyle name="Standard 10" xfId="273" xr:uid="{00000000-0005-0000-0000-0000E4010000}"/>
    <cellStyle name="Standard 10 2" xfId="274" xr:uid="{00000000-0005-0000-0000-0000E5010000}"/>
    <cellStyle name="Standard 10 2 2" xfId="275" xr:uid="{00000000-0005-0000-0000-0000E6010000}"/>
    <cellStyle name="Standard 10 2 2 2" xfId="276" xr:uid="{00000000-0005-0000-0000-0000E7010000}"/>
    <cellStyle name="Standard 10 2 3" xfId="277" xr:uid="{00000000-0005-0000-0000-0000E8010000}"/>
    <cellStyle name="Standard 10 3" xfId="278" xr:uid="{00000000-0005-0000-0000-0000E9010000}"/>
    <cellStyle name="Standard 10 3 2" xfId="279" xr:uid="{00000000-0005-0000-0000-0000EA010000}"/>
    <cellStyle name="Standard 10 4" xfId="280" xr:uid="{00000000-0005-0000-0000-0000EB010000}"/>
    <cellStyle name="Standard 10 5" xfId="281" xr:uid="{00000000-0005-0000-0000-0000EC010000}"/>
    <cellStyle name="Standard 100" xfId="282" xr:uid="{00000000-0005-0000-0000-0000ED010000}"/>
    <cellStyle name="Standard 101" xfId="283" xr:uid="{00000000-0005-0000-0000-0000EE010000}"/>
    <cellStyle name="Standard 105" xfId="284" xr:uid="{00000000-0005-0000-0000-0000EF010000}"/>
    <cellStyle name="Standard 106" xfId="285" xr:uid="{00000000-0005-0000-0000-0000F0010000}"/>
    <cellStyle name="Standard 107" xfId="286" xr:uid="{00000000-0005-0000-0000-0000F1010000}"/>
    <cellStyle name="Standard 109" xfId="287" xr:uid="{00000000-0005-0000-0000-0000F2010000}"/>
    <cellStyle name="Standard 11" xfId="288" xr:uid="{00000000-0005-0000-0000-0000F3010000}"/>
    <cellStyle name="Standard 11 2" xfId="289" xr:uid="{00000000-0005-0000-0000-0000F4010000}"/>
    <cellStyle name="Standard 11 2 2" xfId="290" xr:uid="{00000000-0005-0000-0000-0000F5010000}"/>
    <cellStyle name="Standard 11 2 2 2" xfId="291" xr:uid="{00000000-0005-0000-0000-0000F6010000}"/>
    <cellStyle name="Standard 11 2 2 2 2" xfId="292" xr:uid="{00000000-0005-0000-0000-0000F7010000}"/>
    <cellStyle name="Standard 11 2 2 2 2 2" xfId="293" xr:uid="{00000000-0005-0000-0000-0000F8010000}"/>
    <cellStyle name="Standard 11 2 2 3" xfId="294" xr:uid="{00000000-0005-0000-0000-0000F9010000}"/>
    <cellStyle name="Standard 11 2 2 4" xfId="295" xr:uid="{00000000-0005-0000-0000-0000FA010000}"/>
    <cellStyle name="Standard 11 2 3" xfId="296" xr:uid="{00000000-0005-0000-0000-0000FB010000}"/>
    <cellStyle name="Standard 11 2 4" xfId="297" xr:uid="{00000000-0005-0000-0000-0000FC010000}"/>
    <cellStyle name="Standard 11 2 5" xfId="298" xr:uid="{00000000-0005-0000-0000-0000FD010000}"/>
    <cellStyle name="Standard 11 3" xfId="299" xr:uid="{00000000-0005-0000-0000-0000FE010000}"/>
    <cellStyle name="Standard 11 4" xfId="300" xr:uid="{00000000-0005-0000-0000-0000FF010000}"/>
    <cellStyle name="Standard 11 5" xfId="301" xr:uid="{00000000-0005-0000-0000-000000020000}"/>
    <cellStyle name="Standard 11 6" xfId="302" xr:uid="{00000000-0005-0000-0000-000001020000}"/>
    <cellStyle name="Standard 110" xfId="303" xr:uid="{00000000-0005-0000-0000-000002020000}"/>
    <cellStyle name="Standard 111" xfId="304" xr:uid="{00000000-0005-0000-0000-000003020000}"/>
    <cellStyle name="Standard 112" xfId="305" xr:uid="{00000000-0005-0000-0000-000004020000}"/>
    <cellStyle name="Standard 113" xfId="306" xr:uid="{00000000-0005-0000-0000-000005020000}"/>
    <cellStyle name="Standard 114" xfId="307" xr:uid="{00000000-0005-0000-0000-000006020000}"/>
    <cellStyle name="Standard 115" xfId="308" xr:uid="{00000000-0005-0000-0000-000007020000}"/>
    <cellStyle name="Standard 118" xfId="309" xr:uid="{00000000-0005-0000-0000-000008020000}"/>
    <cellStyle name="Standard 119" xfId="310" xr:uid="{00000000-0005-0000-0000-000009020000}"/>
    <cellStyle name="Standard 12" xfId="311" xr:uid="{00000000-0005-0000-0000-00000A020000}"/>
    <cellStyle name="Standard 12 2" xfId="312" xr:uid="{00000000-0005-0000-0000-00000B020000}"/>
    <cellStyle name="Standard 12 2 2" xfId="313" xr:uid="{00000000-0005-0000-0000-00000C020000}"/>
    <cellStyle name="Standard 12 2 2 2" xfId="314" xr:uid="{00000000-0005-0000-0000-00000D020000}"/>
    <cellStyle name="Standard 12 2 2 2 2" xfId="315" xr:uid="{00000000-0005-0000-0000-00000E020000}"/>
    <cellStyle name="Standard 12 2 2 2 2 2" xfId="316" xr:uid="{00000000-0005-0000-0000-00000F020000}"/>
    <cellStyle name="Standard 12 2 2 3" xfId="317" xr:uid="{00000000-0005-0000-0000-000010020000}"/>
    <cellStyle name="Standard 12 2 2 4" xfId="318" xr:uid="{00000000-0005-0000-0000-000011020000}"/>
    <cellStyle name="Standard 12 2 3" xfId="319" xr:uid="{00000000-0005-0000-0000-000012020000}"/>
    <cellStyle name="Standard 12 2 4" xfId="320" xr:uid="{00000000-0005-0000-0000-000013020000}"/>
    <cellStyle name="Standard 12 2 5" xfId="321" xr:uid="{00000000-0005-0000-0000-000014020000}"/>
    <cellStyle name="Standard 12 3" xfId="322" xr:uid="{00000000-0005-0000-0000-000015020000}"/>
    <cellStyle name="Standard 12 4" xfId="323" xr:uid="{00000000-0005-0000-0000-000016020000}"/>
    <cellStyle name="Standard 12 5" xfId="324" xr:uid="{00000000-0005-0000-0000-000017020000}"/>
    <cellStyle name="Standard 12 6" xfId="325" xr:uid="{00000000-0005-0000-0000-000018020000}"/>
    <cellStyle name="Standard 120" xfId="326" xr:uid="{00000000-0005-0000-0000-000019020000}"/>
    <cellStyle name="Standard 121" xfId="327" xr:uid="{00000000-0005-0000-0000-00001A020000}"/>
    <cellStyle name="Standard 122" xfId="328" xr:uid="{00000000-0005-0000-0000-00001B020000}"/>
    <cellStyle name="Standard 123" xfId="329" xr:uid="{00000000-0005-0000-0000-00001C020000}"/>
    <cellStyle name="Standard 124" xfId="330" xr:uid="{00000000-0005-0000-0000-00001D020000}"/>
    <cellStyle name="Standard 125" xfId="331" xr:uid="{00000000-0005-0000-0000-00001E020000}"/>
    <cellStyle name="Standard 126" xfId="332" xr:uid="{00000000-0005-0000-0000-00001F020000}"/>
    <cellStyle name="Standard 127" xfId="333" xr:uid="{00000000-0005-0000-0000-000020020000}"/>
    <cellStyle name="Standard 128" xfId="334" xr:uid="{00000000-0005-0000-0000-000021020000}"/>
    <cellStyle name="Standard 129" xfId="335" xr:uid="{00000000-0005-0000-0000-000022020000}"/>
    <cellStyle name="Standard 13" xfId="336" xr:uid="{00000000-0005-0000-0000-000023020000}"/>
    <cellStyle name="Standard 13 2" xfId="337" xr:uid="{00000000-0005-0000-0000-000024020000}"/>
    <cellStyle name="Standard 13 2 2" xfId="338" xr:uid="{00000000-0005-0000-0000-000025020000}"/>
    <cellStyle name="Standard 13 3" xfId="339" xr:uid="{00000000-0005-0000-0000-000026020000}"/>
    <cellStyle name="Standard 13 4" xfId="340" xr:uid="{00000000-0005-0000-0000-000027020000}"/>
    <cellStyle name="Standard 13 5" xfId="341" xr:uid="{00000000-0005-0000-0000-000028020000}"/>
    <cellStyle name="Standard 13 6" xfId="342" xr:uid="{00000000-0005-0000-0000-000029020000}"/>
    <cellStyle name="Standard 130" xfId="343" xr:uid="{00000000-0005-0000-0000-00002A020000}"/>
    <cellStyle name="Standard 131" xfId="344" xr:uid="{00000000-0005-0000-0000-00002B020000}"/>
    <cellStyle name="Standard 132" xfId="345" xr:uid="{00000000-0005-0000-0000-00002C020000}"/>
    <cellStyle name="Standard 133" xfId="346" xr:uid="{00000000-0005-0000-0000-00002D020000}"/>
    <cellStyle name="Standard 134" xfId="347" xr:uid="{00000000-0005-0000-0000-00002E020000}"/>
    <cellStyle name="Standard 135" xfId="348" xr:uid="{00000000-0005-0000-0000-00002F020000}"/>
    <cellStyle name="Standard 136" xfId="349" xr:uid="{00000000-0005-0000-0000-000030020000}"/>
    <cellStyle name="Standard 137" xfId="350" xr:uid="{00000000-0005-0000-0000-000031020000}"/>
    <cellStyle name="Standard 138" xfId="351" xr:uid="{00000000-0005-0000-0000-000032020000}"/>
    <cellStyle name="Standard 139" xfId="352" xr:uid="{00000000-0005-0000-0000-000033020000}"/>
    <cellStyle name="Standard 14" xfId="353" xr:uid="{00000000-0005-0000-0000-000034020000}"/>
    <cellStyle name="Standard 14 2" xfId="354" xr:uid="{00000000-0005-0000-0000-000035020000}"/>
    <cellStyle name="Standard 14 2 2" xfId="355" xr:uid="{00000000-0005-0000-0000-000036020000}"/>
    <cellStyle name="Standard 14 3" xfId="356" xr:uid="{00000000-0005-0000-0000-000037020000}"/>
    <cellStyle name="Standard 14 4" xfId="357" xr:uid="{00000000-0005-0000-0000-000038020000}"/>
    <cellStyle name="Standard 140" xfId="358" xr:uid="{00000000-0005-0000-0000-000039020000}"/>
    <cellStyle name="Standard 141" xfId="359" xr:uid="{00000000-0005-0000-0000-00003A020000}"/>
    <cellStyle name="Standard 142" xfId="360" xr:uid="{00000000-0005-0000-0000-00003B020000}"/>
    <cellStyle name="Standard 143" xfId="361" xr:uid="{00000000-0005-0000-0000-00003C020000}"/>
    <cellStyle name="Standard 144" xfId="362" xr:uid="{00000000-0005-0000-0000-00003D020000}"/>
    <cellStyle name="Standard 145" xfId="363" xr:uid="{00000000-0005-0000-0000-00003E020000}"/>
    <cellStyle name="Standard 146" xfId="364" xr:uid="{00000000-0005-0000-0000-00003F020000}"/>
    <cellStyle name="Standard 15" xfId="365" xr:uid="{00000000-0005-0000-0000-000040020000}"/>
    <cellStyle name="Standard 15 2" xfId="366" xr:uid="{00000000-0005-0000-0000-000041020000}"/>
    <cellStyle name="Standard 15 2 2" xfId="367" xr:uid="{00000000-0005-0000-0000-000042020000}"/>
    <cellStyle name="Standard 15 3" xfId="368" xr:uid="{00000000-0005-0000-0000-000043020000}"/>
    <cellStyle name="Standard 16" xfId="369" xr:uid="{00000000-0005-0000-0000-000044020000}"/>
    <cellStyle name="Standard 16 2" xfId="370" xr:uid="{00000000-0005-0000-0000-000045020000}"/>
    <cellStyle name="Standard 16 2 2" xfId="371" xr:uid="{00000000-0005-0000-0000-000046020000}"/>
    <cellStyle name="Standard 16 3" xfId="372" xr:uid="{00000000-0005-0000-0000-000047020000}"/>
    <cellStyle name="Standard 16 4" xfId="373" xr:uid="{00000000-0005-0000-0000-000048020000}"/>
    <cellStyle name="Standard 17" xfId="374" xr:uid="{00000000-0005-0000-0000-000049020000}"/>
    <cellStyle name="Standard 17 2" xfId="375" xr:uid="{00000000-0005-0000-0000-00004A020000}"/>
    <cellStyle name="Standard 18" xfId="376" xr:uid="{00000000-0005-0000-0000-00004B020000}"/>
    <cellStyle name="Standard 18 2" xfId="377" xr:uid="{00000000-0005-0000-0000-00004C020000}"/>
    <cellStyle name="Standard 19" xfId="378" xr:uid="{00000000-0005-0000-0000-00004D020000}"/>
    <cellStyle name="Standard 19 2" xfId="379" xr:uid="{00000000-0005-0000-0000-00004E020000}"/>
    <cellStyle name="Standard 19 3" xfId="380" xr:uid="{00000000-0005-0000-0000-00004F020000}"/>
    <cellStyle name="Standard 2" xfId="1" xr:uid="{00000000-0005-0000-0000-000050020000}"/>
    <cellStyle name="Standard 2 10" xfId="382" xr:uid="{00000000-0005-0000-0000-000051020000}"/>
    <cellStyle name="Standard 2 10 2" xfId="383" xr:uid="{00000000-0005-0000-0000-000052020000}"/>
    <cellStyle name="Standard 2 10 2 2" xfId="384" xr:uid="{00000000-0005-0000-0000-000053020000}"/>
    <cellStyle name="Standard 2 10 2 2 2" xfId="385" xr:uid="{00000000-0005-0000-0000-000054020000}"/>
    <cellStyle name="Standard 2 10 2 2 2 2" xfId="386" xr:uid="{00000000-0005-0000-0000-000055020000}"/>
    <cellStyle name="Standard 2 10 2 3" xfId="387" xr:uid="{00000000-0005-0000-0000-000056020000}"/>
    <cellStyle name="Standard 2 10 3" xfId="388" xr:uid="{00000000-0005-0000-0000-000057020000}"/>
    <cellStyle name="Standard 2 10 4" xfId="389" xr:uid="{00000000-0005-0000-0000-000058020000}"/>
    <cellStyle name="Standard 2 10 5" xfId="390" xr:uid="{00000000-0005-0000-0000-000059020000}"/>
    <cellStyle name="Standard 2 100" xfId="391" xr:uid="{00000000-0005-0000-0000-00005A020000}"/>
    <cellStyle name="Standard 2 101" xfId="392" xr:uid="{00000000-0005-0000-0000-00005B020000}"/>
    <cellStyle name="Standard 2 102" xfId="393" xr:uid="{00000000-0005-0000-0000-00005C020000}"/>
    <cellStyle name="Standard 2 103" xfId="394" xr:uid="{00000000-0005-0000-0000-00005D020000}"/>
    <cellStyle name="Standard 2 104" xfId="395" xr:uid="{00000000-0005-0000-0000-00005E020000}"/>
    <cellStyle name="Standard 2 105" xfId="396" xr:uid="{00000000-0005-0000-0000-00005F020000}"/>
    <cellStyle name="Standard 2 106" xfId="397" xr:uid="{00000000-0005-0000-0000-000060020000}"/>
    <cellStyle name="Standard 2 107" xfId="398" xr:uid="{00000000-0005-0000-0000-000061020000}"/>
    <cellStyle name="Standard 2 108" xfId="399" xr:uid="{00000000-0005-0000-0000-000062020000}"/>
    <cellStyle name="Standard 2 109" xfId="400" xr:uid="{00000000-0005-0000-0000-000063020000}"/>
    <cellStyle name="Standard 2 11" xfId="401" xr:uid="{00000000-0005-0000-0000-000064020000}"/>
    <cellStyle name="Standard 2 11 2" xfId="402" xr:uid="{00000000-0005-0000-0000-000065020000}"/>
    <cellStyle name="Standard 2 11 2 2" xfId="403" xr:uid="{00000000-0005-0000-0000-000066020000}"/>
    <cellStyle name="Standard 2 11 2 2 2" xfId="404" xr:uid="{00000000-0005-0000-0000-000067020000}"/>
    <cellStyle name="Standard 2 11 2 2 2 2" xfId="405" xr:uid="{00000000-0005-0000-0000-000068020000}"/>
    <cellStyle name="Standard 2 11 2 3" xfId="406" xr:uid="{00000000-0005-0000-0000-000069020000}"/>
    <cellStyle name="Standard 2 11 3" xfId="407" xr:uid="{00000000-0005-0000-0000-00006A020000}"/>
    <cellStyle name="Standard 2 11 4" xfId="408" xr:uid="{00000000-0005-0000-0000-00006B020000}"/>
    <cellStyle name="Standard 2 11 5" xfId="409" xr:uid="{00000000-0005-0000-0000-00006C020000}"/>
    <cellStyle name="Standard 2 110" xfId="410" xr:uid="{00000000-0005-0000-0000-00006D020000}"/>
    <cellStyle name="Standard 2 111" xfId="411" xr:uid="{00000000-0005-0000-0000-00006E020000}"/>
    <cellStyle name="Standard 2 112" xfId="412" xr:uid="{00000000-0005-0000-0000-00006F020000}"/>
    <cellStyle name="Standard 2 113" xfId="413" xr:uid="{00000000-0005-0000-0000-000070020000}"/>
    <cellStyle name="Standard 2 114" xfId="414" xr:uid="{00000000-0005-0000-0000-000071020000}"/>
    <cellStyle name="Standard 2 115" xfId="415" xr:uid="{00000000-0005-0000-0000-000072020000}"/>
    <cellStyle name="Standard 2 116" xfId="416" xr:uid="{00000000-0005-0000-0000-000073020000}"/>
    <cellStyle name="Standard 2 117" xfId="417" xr:uid="{00000000-0005-0000-0000-000074020000}"/>
    <cellStyle name="Standard 2 118" xfId="418" xr:uid="{00000000-0005-0000-0000-000075020000}"/>
    <cellStyle name="Standard 2 119" xfId="419" xr:uid="{00000000-0005-0000-0000-000076020000}"/>
    <cellStyle name="Standard 2 12" xfId="420" xr:uid="{00000000-0005-0000-0000-000077020000}"/>
    <cellStyle name="Standard 2 12 2" xfId="421" xr:uid="{00000000-0005-0000-0000-000078020000}"/>
    <cellStyle name="Standard 2 12 2 2" xfId="422" xr:uid="{00000000-0005-0000-0000-000079020000}"/>
    <cellStyle name="Standard 2 12 2 2 2" xfId="423" xr:uid="{00000000-0005-0000-0000-00007A020000}"/>
    <cellStyle name="Standard 2 12 2 2 2 2" xfId="424" xr:uid="{00000000-0005-0000-0000-00007B020000}"/>
    <cellStyle name="Standard 2 12 2 3" xfId="425" xr:uid="{00000000-0005-0000-0000-00007C020000}"/>
    <cellStyle name="Standard 2 12 3" xfId="426" xr:uid="{00000000-0005-0000-0000-00007D020000}"/>
    <cellStyle name="Standard 2 12 4" xfId="427" xr:uid="{00000000-0005-0000-0000-00007E020000}"/>
    <cellStyle name="Standard 2 12 5" xfId="428" xr:uid="{00000000-0005-0000-0000-00007F020000}"/>
    <cellStyle name="Standard 2 120" xfId="429" xr:uid="{00000000-0005-0000-0000-000080020000}"/>
    <cellStyle name="Standard 2 121" xfId="430" xr:uid="{00000000-0005-0000-0000-000081020000}"/>
    <cellStyle name="Standard 2 122" xfId="431" xr:uid="{00000000-0005-0000-0000-000082020000}"/>
    <cellStyle name="Standard 2 123" xfId="432" xr:uid="{00000000-0005-0000-0000-000083020000}"/>
    <cellStyle name="Standard 2 124" xfId="433" xr:uid="{00000000-0005-0000-0000-000084020000}"/>
    <cellStyle name="Standard 2 125" xfId="434" xr:uid="{00000000-0005-0000-0000-000085020000}"/>
    <cellStyle name="Standard 2 126" xfId="435" xr:uid="{00000000-0005-0000-0000-000086020000}"/>
    <cellStyle name="Standard 2 127" xfId="436" xr:uid="{00000000-0005-0000-0000-000087020000}"/>
    <cellStyle name="Standard 2 128" xfId="437" xr:uid="{00000000-0005-0000-0000-000088020000}"/>
    <cellStyle name="Standard 2 129" xfId="438" xr:uid="{00000000-0005-0000-0000-000089020000}"/>
    <cellStyle name="Standard 2 13" xfId="439" xr:uid="{00000000-0005-0000-0000-00008A020000}"/>
    <cellStyle name="Standard 2 13 2" xfId="440" xr:uid="{00000000-0005-0000-0000-00008B020000}"/>
    <cellStyle name="Standard 2 13 2 2" xfId="441" xr:uid="{00000000-0005-0000-0000-00008C020000}"/>
    <cellStyle name="Standard 2 13 2 2 2" xfId="442" xr:uid="{00000000-0005-0000-0000-00008D020000}"/>
    <cellStyle name="Standard 2 13 2 2 2 2" xfId="443" xr:uid="{00000000-0005-0000-0000-00008E020000}"/>
    <cellStyle name="Standard 2 13 2 3" xfId="444" xr:uid="{00000000-0005-0000-0000-00008F020000}"/>
    <cellStyle name="Standard 2 13 3" xfId="445" xr:uid="{00000000-0005-0000-0000-000090020000}"/>
    <cellStyle name="Standard 2 130" xfId="446" xr:uid="{00000000-0005-0000-0000-000091020000}"/>
    <cellStyle name="Standard 2 131" xfId="447" xr:uid="{00000000-0005-0000-0000-000092020000}"/>
    <cellStyle name="Standard 2 132" xfId="448" xr:uid="{00000000-0005-0000-0000-000093020000}"/>
    <cellStyle name="Standard 2 133" xfId="449" xr:uid="{00000000-0005-0000-0000-000094020000}"/>
    <cellStyle name="Standard 2 134" xfId="450" xr:uid="{00000000-0005-0000-0000-000095020000}"/>
    <cellStyle name="Standard 2 135" xfId="451" xr:uid="{00000000-0005-0000-0000-000096020000}"/>
    <cellStyle name="Standard 2 136" xfId="452" xr:uid="{00000000-0005-0000-0000-000097020000}"/>
    <cellStyle name="Standard 2 137" xfId="453" xr:uid="{00000000-0005-0000-0000-000098020000}"/>
    <cellStyle name="Standard 2 138" xfId="454" xr:uid="{00000000-0005-0000-0000-000099020000}"/>
    <cellStyle name="Standard 2 139" xfId="455" xr:uid="{00000000-0005-0000-0000-00009A020000}"/>
    <cellStyle name="Standard 2 14" xfId="456" xr:uid="{00000000-0005-0000-0000-00009B020000}"/>
    <cellStyle name="Standard 2 14 2" xfId="457" xr:uid="{00000000-0005-0000-0000-00009C020000}"/>
    <cellStyle name="Standard 2 14 2 2" xfId="458" xr:uid="{00000000-0005-0000-0000-00009D020000}"/>
    <cellStyle name="Standard 2 140" xfId="459" xr:uid="{00000000-0005-0000-0000-00009E020000}"/>
    <cellStyle name="Standard 2 141" xfId="460" xr:uid="{00000000-0005-0000-0000-00009F020000}"/>
    <cellStyle name="Standard 2 142" xfId="461" xr:uid="{00000000-0005-0000-0000-0000A0020000}"/>
    <cellStyle name="Standard 2 143" xfId="462" xr:uid="{00000000-0005-0000-0000-0000A1020000}"/>
    <cellStyle name="Standard 2 15" xfId="463" xr:uid="{00000000-0005-0000-0000-0000A2020000}"/>
    <cellStyle name="Standard 2 15 2" xfId="464" xr:uid="{00000000-0005-0000-0000-0000A3020000}"/>
    <cellStyle name="Standard 2 15 2 2" xfId="465" xr:uid="{00000000-0005-0000-0000-0000A4020000}"/>
    <cellStyle name="Standard 2 16" xfId="466" xr:uid="{00000000-0005-0000-0000-0000A5020000}"/>
    <cellStyle name="Standard 2 17" xfId="467" xr:uid="{00000000-0005-0000-0000-0000A6020000}"/>
    <cellStyle name="Standard 2 17 2" xfId="468" xr:uid="{00000000-0005-0000-0000-0000A7020000}"/>
    <cellStyle name="Standard 2 17 2 2" xfId="469" xr:uid="{00000000-0005-0000-0000-0000A8020000}"/>
    <cellStyle name="Standard 2 18" xfId="470" xr:uid="{00000000-0005-0000-0000-0000A9020000}"/>
    <cellStyle name="Standard 2 19" xfId="471" xr:uid="{00000000-0005-0000-0000-0000AA020000}"/>
    <cellStyle name="Standard 2 2" xfId="381" xr:uid="{00000000-0005-0000-0000-0000AB020000}"/>
    <cellStyle name="Standard 2 2 10" xfId="473" xr:uid="{00000000-0005-0000-0000-0000AC020000}"/>
    <cellStyle name="Standard 2 2 100" xfId="474" xr:uid="{00000000-0005-0000-0000-0000AD020000}"/>
    <cellStyle name="Standard 2 2 101" xfId="475" xr:uid="{00000000-0005-0000-0000-0000AE020000}"/>
    <cellStyle name="Standard 2 2 102" xfId="476" xr:uid="{00000000-0005-0000-0000-0000AF020000}"/>
    <cellStyle name="Standard 2 2 103" xfId="477" xr:uid="{00000000-0005-0000-0000-0000B0020000}"/>
    <cellStyle name="Standard 2 2 104" xfId="478" xr:uid="{00000000-0005-0000-0000-0000B1020000}"/>
    <cellStyle name="Standard 2 2 105" xfId="479" xr:uid="{00000000-0005-0000-0000-0000B2020000}"/>
    <cellStyle name="Standard 2 2 106" xfId="480" xr:uid="{00000000-0005-0000-0000-0000B3020000}"/>
    <cellStyle name="Standard 2 2 107" xfId="481" xr:uid="{00000000-0005-0000-0000-0000B4020000}"/>
    <cellStyle name="Standard 2 2 108" xfId="482" xr:uid="{00000000-0005-0000-0000-0000B5020000}"/>
    <cellStyle name="Standard 2 2 109" xfId="483" xr:uid="{00000000-0005-0000-0000-0000B6020000}"/>
    <cellStyle name="Standard 2 2 11" xfId="484" xr:uid="{00000000-0005-0000-0000-0000B7020000}"/>
    <cellStyle name="Standard 2 2 110" xfId="485" xr:uid="{00000000-0005-0000-0000-0000B8020000}"/>
    <cellStyle name="Standard 2 2 111" xfId="486" xr:uid="{00000000-0005-0000-0000-0000B9020000}"/>
    <cellStyle name="Standard 2 2 112" xfId="487" xr:uid="{00000000-0005-0000-0000-0000BA020000}"/>
    <cellStyle name="Standard 2 2 113" xfId="488" xr:uid="{00000000-0005-0000-0000-0000BB020000}"/>
    <cellStyle name="Standard 2 2 114" xfId="489" xr:uid="{00000000-0005-0000-0000-0000BC020000}"/>
    <cellStyle name="Standard 2 2 115" xfId="490" xr:uid="{00000000-0005-0000-0000-0000BD020000}"/>
    <cellStyle name="Standard 2 2 116" xfId="491" xr:uid="{00000000-0005-0000-0000-0000BE020000}"/>
    <cellStyle name="Standard 2 2 117" xfId="492" xr:uid="{00000000-0005-0000-0000-0000BF020000}"/>
    <cellStyle name="Standard 2 2 118" xfId="493" xr:uid="{00000000-0005-0000-0000-0000C0020000}"/>
    <cellStyle name="Standard 2 2 119" xfId="494" xr:uid="{00000000-0005-0000-0000-0000C1020000}"/>
    <cellStyle name="Standard 2 2 12" xfId="495" xr:uid="{00000000-0005-0000-0000-0000C2020000}"/>
    <cellStyle name="Standard 2 2 120" xfId="496" xr:uid="{00000000-0005-0000-0000-0000C3020000}"/>
    <cellStyle name="Standard 2 2 121" xfId="497" xr:uid="{00000000-0005-0000-0000-0000C4020000}"/>
    <cellStyle name="Standard 2 2 122" xfId="498" xr:uid="{00000000-0005-0000-0000-0000C5020000}"/>
    <cellStyle name="Standard 2 2 123" xfId="499" xr:uid="{00000000-0005-0000-0000-0000C6020000}"/>
    <cellStyle name="Standard 2 2 124" xfId="500" xr:uid="{00000000-0005-0000-0000-0000C7020000}"/>
    <cellStyle name="Standard 2 2 125" xfId="501" xr:uid="{00000000-0005-0000-0000-0000C8020000}"/>
    <cellStyle name="Standard 2 2 126" xfId="502" xr:uid="{00000000-0005-0000-0000-0000C9020000}"/>
    <cellStyle name="Standard 2 2 127" xfId="2112" xr:uid="{00000000-0005-0000-0000-0000CA020000}"/>
    <cellStyle name="Standard 2 2 128" xfId="2126" xr:uid="{00000000-0005-0000-0000-0000CB020000}"/>
    <cellStyle name="Standard 2 2 129" xfId="2113" xr:uid="{00000000-0005-0000-0000-0000CC020000}"/>
    <cellStyle name="Standard 2 2 13" xfId="503" xr:uid="{00000000-0005-0000-0000-0000CD020000}"/>
    <cellStyle name="Standard 2 2 130" xfId="2123" xr:uid="{00000000-0005-0000-0000-0000CE020000}"/>
    <cellStyle name="Standard 2 2 131" xfId="2118" xr:uid="{00000000-0005-0000-0000-0000CF020000}"/>
    <cellStyle name="Standard 2 2 14" xfId="504" xr:uid="{00000000-0005-0000-0000-0000D0020000}"/>
    <cellStyle name="Standard 2 2 15" xfId="505" xr:uid="{00000000-0005-0000-0000-0000D1020000}"/>
    <cellStyle name="Standard 2 2 16" xfId="506" xr:uid="{00000000-0005-0000-0000-0000D2020000}"/>
    <cellStyle name="Standard 2 2 17" xfId="507" xr:uid="{00000000-0005-0000-0000-0000D3020000}"/>
    <cellStyle name="Standard 2 2 18" xfId="508" xr:uid="{00000000-0005-0000-0000-0000D4020000}"/>
    <cellStyle name="Standard 2 2 19" xfId="509" xr:uid="{00000000-0005-0000-0000-0000D5020000}"/>
    <cellStyle name="Standard 2 2 2" xfId="472" xr:uid="{00000000-0005-0000-0000-0000D6020000}"/>
    <cellStyle name="Standard 2 2 2 10" xfId="511" xr:uid="{00000000-0005-0000-0000-0000D7020000}"/>
    <cellStyle name="Standard 2 2 2 100" xfId="512" xr:uid="{00000000-0005-0000-0000-0000D8020000}"/>
    <cellStyle name="Standard 2 2 2 101" xfId="513" xr:uid="{00000000-0005-0000-0000-0000D9020000}"/>
    <cellStyle name="Standard 2 2 2 102" xfId="514" xr:uid="{00000000-0005-0000-0000-0000DA020000}"/>
    <cellStyle name="Standard 2 2 2 103" xfId="515" xr:uid="{00000000-0005-0000-0000-0000DB020000}"/>
    <cellStyle name="Standard 2 2 2 104" xfId="516" xr:uid="{00000000-0005-0000-0000-0000DC020000}"/>
    <cellStyle name="Standard 2 2 2 105" xfId="517" xr:uid="{00000000-0005-0000-0000-0000DD020000}"/>
    <cellStyle name="Standard 2 2 2 106" xfId="518" xr:uid="{00000000-0005-0000-0000-0000DE020000}"/>
    <cellStyle name="Standard 2 2 2 107" xfId="519" xr:uid="{00000000-0005-0000-0000-0000DF020000}"/>
    <cellStyle name="Standard 2 2 2 108" xfId="520" xr:uid="{00000000-0005-0000-0000-0000E0020000}"/>
    <cellStyle name="Standard 2 2 2 109" xfId="521" xr:uid="{00000000-0005-0000-0000-0000E1020000}"/>
    <cellStyle name="Standard 2 2 2 11" xfId="522" xr:uid="{00000000-0005-0000-0000-0000E2020000}"/>
    <cellStyle name="Standard 2 2 2 110" xfId="523" xr:uid="{00000000-0005-0000-0000-0000E3020000}"/>
    <cellStyle name="Standard 2 2 2 111" xfId="524" xr:uid="{00000000-0005-0000-0000-0000E4020000}"/>
    <cellStyle name="Standard 2 2 2 112" xfId="525" xr:uid="{00000000-0005-0000-0000-0000E5020000}"/>
    <cellStyle name="Standard 2 2 2 113" xfId="526" xr:uid="{00000000-0005-0000-0000-0000E6020000}"/>
    <cellStyle name="Standard 2 2 2 114" xfId="527" xr:uid="{00000000-0005-0000-0000-0000E7020000}"/>
    <cellStyle name="Standard 2 2 2 115" xfId="2114" xr:uid="{00000000-0005-0000-0000-0000E8020000}"/>
    <cellStyle name="Standard 2 2 2 116" xfId="2125" xr:uid="{00000000-0005-0000-0000-0000E9020000}"/>
    <cellStyle name="Standard 2 2 2 117" xfId="2116" xr:uid="{00000000-0005-0000-0000-0000EA020000}"/>
    <cellStyle name="Standard 2 2 2 118" xfId="2122" xr:uid="{00000000-0005-0000-0000-0000EB020000}"/>
    <cellStyle name="Standard 2 2 2 119" xfId="2119" xr:uid="{00000000-0005-0000-0000-0000EC020000}"/>
    <cellStyle name="Standard 2 2 2 12" xfId="528" xr:uid="{00000000-0005-0000-0000-0000ED020000}"/>
    <cellStyle name="Standard 2 2 2 13" xfId="529" xr:uid="{00000000-0005-0000-0000-0000EE020000}"/>
    <cellStyle name="Standard 2 2 2 14" xfId="530" xr:uid="{00000000-0005-0000-0000-0000EF020000}"/>
    <cellStyle name="Standard 2 2 2 15" xfId="531" xr:uid="{00000000-0005-0000-0000-0000F0020000}"/>
    <cellStyle name="Standard 2 2 2 16" xfId="532" xr:uid="{00000000-0005-0000-0000-0000F1020000}"/>
    <cellStyle name="Standard 2 2 2 17" xfId="533" xr:uid="{00000000-0005-0000-0000-0000F2020000}"/>
    <cellStyle name="Standard 2 2 2 18" xfId="534" xr:uid="{00000000-0005-0000-0000-0000F3020000}"/>
    <cellStyle name="Standard 2 2 2 19" xfId="535" xr:uid="{00000000-0005-0000-0000-0000F4020000}"/>
    <cellStyle name="Standard 2 2 2 2" xfId="510" xr:uid="{00000000-0005-0000-0000-0000F5020000}"/>
    <cellStyle name="Standard 2 2 2 2 10" xfId="537" xr:uid="{00000000-0005-0000-0000-0000F6020000}"/>
    <cellStyle name="Standard 2 2 2 2 100" xfId="538" xr:uid="{00000000-0005-0000-0000-0000F7020000}"/>
    <cellStyle name="Standard 2 2 2 2 101" xfId="539" xr:uid="{00000000-0005-0000-0000-0000F8020000}"/>
    <cellStyle name="Standard 2 2 2 2 102" xfId="540" xr:uid="{00000000-0005-0000-0000-0000F9020000}"/>
    <cellStyle name="Standard 2 2 2 2 103" xfId="541" xr:uid="{00000000-0005-0000-0000-0000FA020000}"/>
    <cellStyle name="Standard 2 2 2 2 104" xfId="542" xr:uid="{00000000-0005-0000-0000-0000FB020000}"/>
    <cellStyle name="Standard 2 2 2 2 105" xfId="543" xr:uid="{00000000-0005-0000-0000-0000FC020000}"/>
    <cellStyle name="Standard 2 2 2 2 106" xfId="544" xr:uid="{00000000-0005-0000-0000-0000FD020000}"/>
    <cellStyle name="Standard 2 2 2 2 107" xfId="545" xr:uid="{00000000-0005-0000-0000-0000FE020000}"/>
    <cellStyle name="Standard 2 2 2 2 108" xfId="546" xr:uid="{00000000-0005-0000-0000-0000FF020000}"/>
    <cellStyle name="Standard 2 2 2 2 109" xfId="547" xr:uid="{00000000-0005-0000-0000-000000030000}"/>
    <cellStyle name="Standard 2 2 2 2 11" xfId="548" xr:uid="{00000000-0005-0000-0000-000001030000}"/>
    <cellStyle name="Standard 2 2 2 2 110" xfId="549" xr:uid="{00000000-0005-0000-0000-000002030000}"/>
    <cellStyle name="Standard 2 2 2 2 111" xfId="550" xr:uid="{00000000-0005-0000-0000-000003030000}"/>
    <cellStyle name="Standard 2 2 2 2 112" xfId="551" xr:uid="{00000000-0005-0000-0000-000004030000}"/>
    <cellStyle name="Standard 2 2 2 2 113" xfId="2115" xr:uid="{00000000-0005-0000-0000-000005030000}"/>
    <cellStyle name="Standard 2 2 2 2 114" xfId="2124" xr:uid="{00000000-0005-0000-0000-000006030000}"/>
    <cellStyle name="Standard 2 2 2 2 115" xfId="2117" xr:uid="{00000000-0005-0000-0000-000007030000}"/>
    <cellStyle name="Standard 2 2 2 2 116" xfId="2121" xr:uid="{00000000-0005-0000-0000-000008030000}"/>
    <cellStyle name="Standard 2 2 2 2 117" xfId="2120" xr:uid="{00000000-0005-0000-0000-000009030000}"/>
    <cellStyle name="Standard 2 2 2 2 12" xfId="552" xr:uid="{00000000-0005-0000-0000-00000A030000}"/>
    <cellStyle name="Standard 2 2 2 2 13" xfId="553" xr:uid="{00000000-0005-0000-0000-00000B030000}"/>
    <cellStyle name="Standard 2 2 2 2 14" xfId="554" xr:uid="{00000000-0005-0000-0000-00000C030000}"/>
    <cellStyle name="Standard 2 2 2 2 15" xfId="555" xr:uid="{00000000-0005-0000-0000-00000D030000}"/>
    <cellStyle name="Standard 2 2 2 2 16" xfId="556" xr:uid="{00000000-0005-0000-0000-00000E030000}"/>
    <cellStyle name="Standard 2 2 2 2 17" xfId="557" xr:uid="{00000000-0005-0000-0000-00000F030000}"/>
    <cellStyle name="Standard 2 2 2 2 18" xfId="558" xr:uid="{00000000-0005-0000-0000-000010030000}"/>
    <cellStyle name="Standard 2 2 2 2 19" xfId="559" xr:uid="{00000000-0005-0000-0000-000011030000}"/>
    <cellStyle name="Standard 2 2 2 2 2" xfId="536" xr:uid="{00000000-0005-0000-0000-000012030000}"/>
    <cellStyle name="Standard 2 2 2 2 2 10" xfId="561" xr:uid="{00000000-0005-0000-0000-000013030000}"/>
    <cellStyle name="Standard 2 2 2 2 2 100" xfId="562" xr:uid="{00000000-0005-0000-0000-000014030000}"/>
    <cellStyle name="Standard 2 2 2 2 2 101" xfId="563" xr:uid="{00000000-0005-0000-0000-000015030000}"/>
    <cellStyle name="Standard 2 2 2 2 2 102" xfId="564" xr:uid="{00000000-0005-0000-0000-000016030000}"/>
    <cellStyle name="Standard 2 2 2 2 2 103" xfId="565" xr:uid="{00000000-0005-0000-0000-000017030000}"/>
    <cellStyle name="Standard 2 2 2 2 2 104" xfId="566" xr:uid="{00000000-0005-0000-0000-000018030000}"/>
    <cellStyle name="Standard 2 2 2 2 2 105" xfId="567" xr:uid="{00000000-0005-0000-0000-000019030000}"/>
    <cellStyle name="Standard 2 2 2 2 2 106" xfId="568" xr:uid="{00000000-0005-0000-0000-00001A030000}"/>
    <cellStyle name="Standard 2 2 2 2 2 107" xfId="569" xr:uid="{00000000-0005-0000-0000-00001B030000}"/>
    <cellStyle name="Standard 2 2 2 2 2 108" xfId="570" xr:uid="{00000000-0005-0000-0000-00001C030000}"/>
    <cellStyle name="Standard 2 2 2 2 2 109" xfId="571" xr:uid="{00000000-0005-0000-0000-00001D030000}"/>
    <cellStyle name="Standard 2 2 2 2 2 11" xfId="572" xr:uid="{00000000-0005-0000-0000-00001E030000}"/>
    <cellStyle name="Standard 2 2 2 2 2 110" xfId="573" xr:uid="{00000000-0005-0000-0000-00001F030000}"/>
    <cellStyle name="Standard 2 2 2 2 2 111" xfId="574" xr:uid="{00000000-0005-0000-0000-000020030000}"/>
    <cellStyle name="Standard 2 2 2 2 2 112" xfId="575" xr:uid="{00000000-0005-0000-0000-000021030000}"/>
    <cellStyle name="Standard 2 2 2 2 2 12" xfId="576" xr:uid="{00000000-0005-0000-0000-000022030000}"/>
    <cellStyle name="Standard 2 2 2 2 2 13" xfId="577" xr:uid="{00000000-0005-0000-0000-000023030000}"/>
    <cellStyle name="Standard 2 2 2 2 2 14" xfId="578" xr:uid="{00000000-0005-0000-0000-000024030000}"/>
    <cellStyle name="Standard 2 2 2 2 2 15" xfId="579" xr:uid="{00000000-0005-0000-0000-000025030000}"/>
    <cellStyle name="Standard 2 2 2 2 2 16" xfId="580" xr:uid="{00000000-0005-0000-0000-000026030000}"/>
    <cellStyle name="Standard 2 2 2 2 2 17" xfId="581" xr:uid="{00000000-0005-0000-0000-000027030000}"/>
    <cellStyle name="Standard 2 2 2 2 2 18" xfId="582" xr:uid="{00000000-0005-0000-0000-000028030000}"/>
    <cellStyle name="Standard 2 2 2 2 2 19" xfId="583" xr:uid="{00000000-0005-0000-0000-000029030000}"/>
    <cellStyle name="Standard 2 2 2 2 2 2" xfId="560" xr:uid="{00000000-0005-0000-0000-00002A030000}"/>
    <cellStyle name="Standard 2 2 2 2 2 2 10" xfId="585" xr:uid="{00000000-0005-0000-0000-00002B030000}"/>
    <cellStyle name="Standard 2 2 2 2 2 2 100" xfId="586" xr:uid="{00000000-0005-0000-0000-00002C030000}"/>
    <cellStyle name="Standard 2 2 2 2 2 2 101" xfId="587" xr:uid="{00000000-0005-0000-0000-00002D030000}"/>
    <cellStyle name="Standard 2 2 2 2 2 2 102" xfId="588" xr:uid="{00000000-0005-0000-0000-00002E030000}"/>
    <cellStyle name="Standard 2 2 2 2 2 2 103" xfId="589" xr:uid="{00000000-0005-0000-0000-00002F030000}"/>
    <cellStyle name="Standard 2 2 2 2 2 2 104" xfId="590" xr:uid="{00000000-0005-0000-0000-000030030000}"/>
    <cellStyle name="Standard 2 2 2 2 2 2 105" xfId="591" xr:uid="{00000000-0005-0000-0000-000031030000}"/>
    <cellStyle name="Standard 2 2 2 2 2 2 106" xfId="592" xr:uid="{00000000-0005-0000-0000-000032030000}"/>
    <cellStyle name="Standard 2 2 2 2 2 2 107" xfId="593" xr:uid="{00000000-0005-0000-0000-000033030000}"/>
    <cellStyle name="Standard 2 2 2 2 2 2 108" xfId="594" xr:uid="{00000000-0005-0000-0000-000034030000}"/>
    <cellStyle name="Standard 2 2 2 2 2 2 109" xfId="595" xr:uid="{00000000-0005-0000-0000-000035030000}"/>
    <cellStyle name="Standard 2 2 2 2 2 2 11" xfId="596" xr:uid="{00000000-0005-0000-0000-000036030000}"/>
    <cellStyle name="Standard 2 2 2 2 2 2 110" xfId="597" xr:uid="{00000000-0005-0000-0000-000037030000}"/>
    <cellStyle name="Standard 2 2 2 2 2 2 111" xfId="598" xr:uid="{00000000-0005-0000-0000-000038030000}"/>
    <cellStyle name="Standard 2 2 2 2 2 2 12" xfId="599" xr:uid="{00000000-0005-0000-0000-000039030000}"/>
    <cellStyle name="Standard 2 2 2 2 2 2 13" xfId="600" xr:uid="{00000000-0005-0000-0000-00003A030000}"/>
    <cellStyle name="Standard 2 2 2 2 2 2 14" xfId="601" xr:uid="{00000000-0005-0000-0000-00003B030000}"/>
    <cellStyle name="Standard 2 2 2 2 2 2 15" xfId="602" xr:uid="{00000000-0005-0000-0000-00003C030000}"/>
    <cellStyle name="Standard 2 2 2 2 2 2 16" xfId="603" xr:uid="{00000000-0005-0000-0000-00003D030000}"/>
    <cellStyle name="Standard 2 2 2 2 2 2 17" xfId="604" xr:uid="{00000000-0005-0000-0000-00003E030000}"/>
    <cellStyle name="Standard 2 2 2 2 2 2 18" xfId="605" xr:uid="{00000000-0005-0000-0000-00003F030000}"/>
    <cellStyle name="Standard 2 2 2 2 2 2 19" xfId="606" xr:uid="{00000000-0005-0000-0000-000040030000}"/>
    <cellStyle name="Standard 2 2 2 2 2 2 2" xfId="584" xr:uid="{00000000-0005-0000-0000-000041030000}"/>
    <cellStyle name="Standard 2 2 2 2 2 2 2 10" xfId="608" xr:uid="{00000000-0005-0000-0000-000042030000}"/>
    <cellStyle name="Standard 2 2 2 2 2 2 2 100" xfId="609" xr:uid="{00000000-0005-0000-0000-000043030000}"/>
    <cellStyle name="Standard 2 2 2 2 2 2 2 101" xfId="610" xr:uid="{00000000-0005-0000-0000-000044030000}"/>
    <cellStyle name="Standard 2 2 2 2 2 2 2 102" xfId="611" xr:uid="{00000000-0005-0000-0000-000045030000}"/>
    <cellStyle name="Standard 2 2 2 2 2 2 2 103" xfId="612" xr:uid="{00000000-0005-0000-0000-000046030000}"/>
    <cellStyle name="Standard 2 2 2 2 2 2 2 104" xfId="613" xr:uid="{00000000-0005-0000-0000-000047030000}"/>
    <cellStyle name="Standard 2 2 2 2 2 2 2 105" xfId="614" xr:uid="{00000000-0005-0000-0000-000048030000}"/>
    <cellStyle name="Standard 2 2 2 2 2 2 2 106" xfId="615" xr:uid="{00000000-0005-0000-0000-000049030000}"/>
    <cellStyle name="Standard 2 2 2 2 2 2 2 107" xfId="616" xr:uid="{00000000-0005-0000-0000-00004A030000}"/>
    <cellStyle name="Standard 2 2 2 2 2 2 2 108" xfId="617" xr:uid="{00000000-0005-0000-0000-00004B030000}"/>
    <cellStyle name="Standard 2 2 2 2 2 2 2 109" xfId="618" xr:uid="{00000000-0005-0000-0000-00004C030000}"/>
    <cellStyle name="Standard 2 2 2 2 2 2 2 11" xfId="619" xr:uid="{00000000-0005-0000-0000-00004D030000}"/>
    <cellStyle name="Standard 2 2 2 2 2 2 2 110" xfId="620" xr:uid="{00000000-0005-0000-0000-00004E030000}"/>
    <cellStyle name="Standard 2 2 2 2 2 2 2 111" xfId="621" xr:uid="{00000000-0005-0000-0000-00004F030000}"/>
    <cellStyle name="Standard 2 2 2 2 2 2 2 12" xfId="622" xr:uid="{00000000-0005-0000-0000-000050030000}"/>
    <cellStyle name="Standard 2 2 2 2 2 2 2 13" xfId="623" xr:uid="{00000000-0005-0000-0000-000051030000}"/>
    <cellStyle name="Standard 2 2 2 2 2 2 2 14" xfId="624" xr:uid="{00000000-0005-0000-0000-000052030000}"/>
    <cellStyle name="Standard 2 2 2 2 2 2 2 15" xfId="625" xr:uid="{00000000-0005-0000-0000-000053030000}"/>
    <cellStyle name="Standard 2 2 2 2 2 2 2 16" xfId="626" xr:uid="{00000000-0005-0000-0000-000054030000}"/>
    <cellStyle name="Standard 2 2 2 2 2 2 2 17" xfId="627" xr:uid="{00000000-0005-0000-0000-000055030000}"/>
    <cellStyle name="Standard 2 2 2 2 2 2 2 18" xfId="628" xr:uid="{00000000-0005-0000-0000-000056030000}"/>
    <cellStyle name="Standard 2 2 2 2 2 2 2 19" xfId="629" xr:uid="{00000000-0005-0000-0000-000057030000}"/>
    <cellStyle name="Standard 2 2 2 2 2 2 2 2" xfId="607" xr:uid="{00000000-0005-0000-0000-000058030000}"/>
    <cellStyle name="Standard 2 2 2 2 2 2 2 2 10" xfId="631" xr:uid="{00000000-0005-0000-0000-000059030000}"/>
    <cellStyle name="Standard 2 2 2 2 2 2 2 2 100" xfId="632" xr:uid="{00000000-0005-0000-0000-00005A030000}"/>
    <cellStyle name="Standard 2 2 2 2 2 2 2 2 101" xfId="633" xr:uid="{00000000-0005-0000-0000-00005B030000}"/>
    <cellStyle name="Standard 2 2 2 2 2 2 2 2 102" xfId="634" xr:uid="{00000000-0005-0000-0000-00005C030000}"/>
    <cellStyle name="Standard 2 2 2 2 2 2 2 2 103" xfId="635" xr:uid="{00000000-0005-0000-0000-00005D030000}"/>
    <cellStyle name="Standard 2 2 2 2 2 2 2 2 104" xfId="636" xr:uid="{00000000-0005-0000-0000-00005E030000}"/>
    <cellStyle name="Standard 2 2 2 2 2 2 2 2 105" xfId="637" xr:uid="{00000000-0005-0000-0000-00005F030000}"/>
    <cellStyle name="Standard 2 2 2 2 2 2 2 2 106" xfId="638" xr:uid="{00000000-0005-0000-0000-000060030000}"/>
    <cellStyle name="Standard 2 2 2 2 2 2 2 2 107" xfId="639" xr:uid="{00000000-0005-0000-0000-000061030000}"/>
    <cellStyle name="Standard 2 2 2 2 2 2 2 2 108" xfId="640" xr:uid="{00000000-0005-0000-0000-000062030000}"/>
    <cellStyle name="Standard 2 2 2 2 2 2 2 2 109" xfId="641" xr:uid="{00000000-0005-0000-0000-000063030000}"/>
    <cellStyle name="Standard 2 2 2 2 2 2 2 2 11" xfId="642" xr:uid="{00000000-0005-0000-0000-000064030000}"/>
    <cellStyle name="Standard 2 2 2 2 2 2 2 2 110" xfId="643" xr:uid="{00000000-0005-0000-0000-000065030000}"/>
    <cellStyle name="Standard 2 2 2 2 2 2 2 2 111" xfId="644" xr:uid="{00000000-0005-0000-0000-000066030000}"/>
    <cellStyle name="Standard 2 2 2 2 2 2 2 2 12" xfId="645" xr:uid="{00000000-0005-0000-0000-000067030000}"/>
    <cellStyle name="Standard 2 2 2 2 2 2 2 2 13" xfId="646" xr:uid="{00000000-0005-0000-0000-000068030000}"/>
    <cellStyle name="Standard 2 2 2 2 2 2 2 2 14" xfId="647" xr:uid="{00000000-0005-0000-0000-000069030000}"/>
    <cellStyle name="Standard 2 2 2 2 2 2 2 2 15" xfId="648" xr:uid="{00000000-0005-0000-0000-00006A030000}"/>
    <cellStyle name="Standard 2 2 2 2 2 2 2 2 16" xfId="649" xr:uid="{00000000-0005-0000-0000-00006B030000}"/>
    <cellStyle name="Standard 2 2 2 2 2 2 2 2 17" xfId="650" xr:uid="{00000000-0005-0000-0000-00006C030000}"/>
    <cellStyle name="Standard 2 2 2 2 2 2 2 2 18" xfId="651" xr:uid="{00000000-0005-0000-0000-00006D030000}"/>
    <cellStyle name="Standard 2 2 2 2 2 2 2 2 19" xfId="652" xr:uid="{00000000-0005-0000-0000-00006E030000}"/>
    <cellStyle name="Standard 2 2 2 2 2 2 2 2 2" xfId="630" xr:uid="{00000000-0005-0000-0000-00006F030000}"/>
    <cellStyle name="Standard 2 2 2 2 2 2 2 2 2 2" xfId="653" xr:uid="{00000000-0005-0000-0000-000070030000}"/>
    <cellStyle name="Standard 2 2 2 2 2 2 2 2 20" xfId="654" xr:uid="{00000000-0005-0000-0000-000071030000}"/>
    <cellStyle name="Standard 2 2 2 2 2 2 2 2 21" xfId="655" xr:uid="{00000000-0005-0000-0000-000072030000}"/>
    <cellStyle name="Standard 2 2 2 2 2 2 2 2 22" xfId="656" xr:uid="{00000000-0005-0000-0000-000073030000}"/>
    <cellStyle name="Standard 2 2 2 2 2 2 2 2 23" xfId="657" xr:uid="{00000000-0005-0000-0000-000074030000}"/>
    <cellStyle name="Standard 2 2 2 2 2 2 2 2 24" xfId="658" xr:uid="{00000000-0005-0000-0000-000075030000}"/>
    <cellStyle name="Standard 2 2 2 2 2 2 2 2 25" xfId="659" xr:uid="{00000000-0005-0000-0000-000076030000}"/>
    <cellStyle name="Standard 2 2 2 2 2 2 2 2 26" xfId="660" xr:uid="{00000000-0005-0000-0000-000077030000}"/>
    <cellStyle name="Standard 2 2 2 2 2 2 2 2 27" xfId="661" xr:uid="{00000000-0005-0000-0000-000078030000}"/>
    <cellStyle name="Standard 2 2 2 2 2 2 2 2 28" xfId="662" xr:uid="{00000000-0005-0000-0000-000079030000}"/>
    <cellStyle name="Standard 2 2 2 2 2 2 2 2 29" xfId="663" xr:uid="{00000000-0005-0000-0000-00007A030000}"/>
    <cellStyle name="Standard 2 2 2 2 2 2 2 2 3" xfId="664" xr:uid="{00000000-0005-0000-0000-00007B030000}"/>
    <cellStyle name="Standard 2 2 2 2 2 2 2 2 30" xfId="665" xr:uid="{00000000-0005-0000-0000-00007C030000}"/>
    <cellStyle name="Standard 2 2 2 2 2 2 2 2 31" xfId="666" xr:uid="{00000000-0005-0000-0000-00007D030000}"/>
    <cellStyle name="Standard 2 2 2 2 2 2 2 2 32" xfId="667" xr:uid="{00000000-0005-0000-0000-00007E030000}"/>
    <cellStyle name="Standard 2 2 2 2 2 2 2 2 33" xfId="668" xr:uid="{00000000-0005-0000-0000-00007F030000}"/>
    <cellStyle name="Standard 2 2 2 2 2 2 2 2 34" xfId="669" xr:uid="{00000000-0005-0000-0000-000080030000}"/>
    <cellStyle name="Standard 2 2 2 2 2 2 2 2 35" xfId="670" xr:uid="{00000000-0005-0000-0000-000081030000}"/>
    <cellStyle name="Standard 2 2 2 2 2 2 2 2 36" xfId="671" xr:uid="{00000000-0005-0000-0000-000082030000}"/>
    <cellStyle name="Standard 2 2 2 2 2 2 2 2 37" xfId="672" xr:uid="{00000000-0005-0000-0000-000083030000}"/>
    <cellStyle name="Standard 2 2 2 2 2 2 2 2 38" xfId="673" xr:uid="{00000000-0005-0000-0000-000084030000}"/>
    <cellStyle name="Standard 2 2 2 2 2 2 2 2 39" xfId="674" xr:uid="{00000000-0005-0000-0000-000085030000}"/>
    <cellStyle name="Standard 2 2 2 2 2 2 2 2 4" xfId="675" xr:uid="{00000000-0005-0000-0000-000086030000}"/>
    <cellStyle name="Standard 2 2 2 2 2 2 2 2 40" xfId="676" xr:uid="{00000000-0005-0000-0000-000087030000}"/>
    <cellStyle name="Standard 2 2 2 2 2 2 2 2 41" xfId="677" xr:uid="{00000000-0005-0000-0000-000088030000}"/>
    <cellStyle name="Standard 2 2 2 2 2 2 2 2 42" xfId="678" xr:uid="{00000000-0005-0000-0000-000089030000}"/>
    <cellStyle name="Standard 2 2 2 2 2 2 2 2 43" xfId="679" xr:uid="{00000000-0005-0000-0000-00008A030000}"/>
    <cellStyle name="Standard 2 2 2 2 2 2 2 2 44" xfId="680" xr:uid="{00000000-0005-0000-0000-00008B030000}"/>
    <cellStyle name="Standard 2 2 2 2 2 2 2 2 45" xfId="681" xr:uid="{00000000-0005-0000-0000-00008C030000}"/>
    <cellStyle name="Standard 2 2 2 2 2 2 2 2 46" xfId="682" xr:uid="{00000000-0005-0000-0000-00008D030000}"/>
    <cellStyle name="Standard 2 2 2 2 2 2 2 2 47" xfId="683" xr:uid="{00000000-0005-0000-0000-00008E030000}"/>
    <cellStyle name="Standard 2 2 2 2 2 2 2 2 48" xfId="684" xr:uid="{00000000-0005-0000-0000-00008F030000}"/>
    <cellStyle name="Standard 2 2 2 2 2 2 2 2 49" xfId="685" xr:uid="{00000000-0005-0000-0000-000090030000}"/>
    <cellStyle name="Standard 2 2 2 2 2 2 2 2 5" xfId="686" xr:uid="{00000000-0005-0000-0000-000091030000}"/>
    <cellStyle name="Standard 2 2 2 2 2 2 2 2 50" xfId="687" xr:uid="{00000000-0005-0000-0000-000092030000}"/>
    <cellStyle name="Standard 2 2 2 2 2 2 2 2 51" xfId="688" xr:uid="{00000000-0005-0000-0000-000093030000}"/>
    <cellStyle name="Standard 2 2 2 2 2 2 2 2 52" xfId="689" xr:uid="{00000000-0005-0000-0000-000094030000}"/>
    <cellStyle name="Standard 2 2 2 2 2 2 2 2 53" xfId="690" xr:uid="{00000000-0005-0000-0000-000095030000}"/>
    <cellStyle name="Standard 2 2 2 2 2 2 2 2 54" xfId="691" xr:uid="{00000000-0005-0000-0000-000096030000}"/>
    <cellStyle name="Standard 2 2 2 2 2 2 2 2 55" xfId="692" xr:uid="{00000000-0005-0000-0000-000097030000}"/>
    <cellStyle name="Standard 2 2 2 2 2 2 2 2 56" xfId="693" xr:uid="{00000000-0005-0000-0000-000098030000}"/>
    <cellStyle name="Standard 2 2 2 2 2 2 2 2 57" xfId="694" xr:uid="{00000000-0005-0000-0000-000099030000}"/>
    <cellStyle name="Standard 2 2 2 2 2 2 2 2 58" xfId="695" xr:uid="{00000000-0005-0000-0000-00009A030000}"/>
    <cellStyle name="Standard 2 2 2 2 2 2 2 2 59" xfId="696" xr:uid="{00000000-0005-0000-0000-00009B030000}"/>
    <cellStyle name="Standard 2 2 2 2 2 2 2 2 6" xfId="697" xr:uid="{00000000-0005-0000-0000-00009C030000}"/>
    <cellStyle name="Standard 2 2 2 2 2 2 2 2 60" xfId="698" xr:uid="{00000000-0005-0000-0000-00009D030000}"/>
    <cellStyle name="Standard 2 2 2 2 2 2 2 2 61" xfId="699" xr:uid="{00000000-0005-0000-0000-00009E030000}"/>
    <cellStyle name="Standard 2 2 2 2 2 2 2 2 62" xfId="700" xr:uid="{00000000-0005-0000-0000-00009F030000}"/>
    <cellStyle name="Standard 2 2 2 2 2 2 2 2 63" xfId="701" xr:uid="{00000000-0005-0000-0000-0000A0030000}"/>
    <cellStyle name="Standard 2 2 2 2 2 2 2 2 64" xfId="702" xr:uid="{00000000-0005-0000-0000-0000A1030000}"/>
    <cellStyle name="Standard 2 2 2 2 2 2 2 2 65" xfId="703" xr:uid="{00000000-0005-0000-0000-0000A2030000}"/>
    <cellStyle name="Standard 2 2 2 2 2 2 2 2 66" xfId="704" xr:uid="{00000000-0005-0000-0000-0000A3030000}"/>
    <cellStyle name="Standard 2 2 2 2 2 2 2 2 67" xfId="705" xr:uid="{00000000-0005-0000-0000-0000A4030000}"/>
    <cellStyle name="Standard 2 2 2 2 2 2 2 2 68" xfId="706" xr:uid="{00000000-0005-0000-0000-0000A5030000}"/>
    <cellStyle name="Standard 2 2 2 2 2 2 2 2 69" xfId="707" xr:uid="{00000000-0005-0000-0000-0000A6030000}"/>
    <cellStyle name="Standard 2 2 2 2 2 2 2 2 7" xfId="708" xr:uid="{00000000-0005-0000-0000-0000A7030000}"/>
    <cellStyle name="Standard 2 2 2 2 2 2 2 2 70" xfId="709" xr:uid="{00000000-0005-0000-0000-0000A8030000}"/>
    <cellStyle name="Standard 2 2 2 2 2 2 2 2 71" xfId="710" xr:uid="{00000000-0005-0000-0000-0000A9030000}"/>
    <cellStyle name="Standard 2 2 2 2 2 2 2 2 72" xfId="711" xr:uid="{00000000-0005-0000-0000-0000AA030000}"/>
    <cellStyle name="Standard 2 2 2 2 2 2 2 2 73" xfId="712" xr:uid="{00000000-0005-0000-0000-0000AB030000}"/>
    <cellStyle name="Standard 2 2 2 2 2 2 2 2 74" xfId="713" xr:uid="{00000000-0005-0000-0000-0000AC030000}"/>
    <cellStyle name="Standard 2 2 2 2 2 2 2 2 75" xfId="714" xr:uid="{00000000-0005-0000-0000-0000AD030000}"/>
    <cellStyle name="Standard 2 2 2 2 2 2 2 2 76" xfId="715" xr:uid="{00000000-0005-0000-0000-0000AE030000}"/>
    <cellStyle name="Standard 2 2 2 2 2 2 2 2 77" xfId="716" xr:uid="{00000000-0005-0000-0000-0000AF030000}"/>
    <cellStyle name="Standard 2 2 2 2 2 2 2 2 78" xfId="717" xr:uid="{00000000-0005-0000-0000-0000B0030000}"/>
    <cellStyle name="Standard 2 2 2 2 2 2 2 2 79" xfId="718" xr:uid="{00000000-0005-0000-0000-0000B1030000}"/>
    <cellStyle name="Standard 2 2 2 2 2 2 2 2 8" xfId="719" xr:uid="{00000000-0005-0000-0000-0000B2030000}"/>
    <cellStyle name="Standard 2 2 2 2 2 2 2 2 80" xfId="720" xr:uid="{00000000-0005-0000-0000-0000B3030000}"/>
    <cellStyle name="Standard 2 2 2 2 2 2 2 2 81" xfId="721" xr:uid="{00000000-0005-0000-0000-0000B4030000}"/>
    <cellStyle name="Standard 2 2 2 2 2 2 2 2 82" xfId="722" xr:uid="{00000000-0005-0000-0000-0000B5030000}"/>
    <cellStyle name="Standard 2 2 2 2 2 2 2 2 83" xfId="723" xr:uid="{00000000-0005-0000-0000-0000B6030000}"/>
    <cellStyle name="Standard 2 2 2 2 2 2 2 2 84" xfId="724" xr:uid="{00000000-0005-0000-0000-0000B7030000}"/>
    <cellStyle name="Standard 2 2 2 2 2 2 2 2 85" xfId="725" xr:uid="{00000000-0005-0000-0000-0000B8030000}"/>
    <cellStyle name="Standard 2 2 2 2 2 2 2 2 86" xfId="726" xr:uid="{00000000-0005-0000-0000-0000B9030000}"/>
    <cellStyle name="Standard 2 2 2 2 2 2 2 2 87" xfId="727" xr:uid="{00000000-0005-0000-0000-0000BA030000}"/>
    <cellStyle name="Standard 2 2 2 2 2 2 2 2 88" xfId="728" xr:uid="{00000000-0005-0000-0000-0000BB030000}"/>
    <cellStyle name="Standard 2 2 2 2 2 2 2 2 89" xfId="729" xr:uid="{00000000-0005-0000-0000-0000BC030000}"/>
    <cellStyle name="Standard 2 2 2 2 2 2 2 2 9" xfId="730" xr:uid="{00000000-0005-0000-0000-0000BD030000}"/>
    <cellStyle name="Standard 2 2 2 2 2 2 2 2 90" xfId="731" xr:uid="{00000000-0005-0000-0000-0000BE030000}"/>
    <cellStyle name="Standard 2 2 2 2 2 2 2 2 91" xfId="732" xr:uid="{00000000-0005-0000-0000-0000BF030000}"/>
    <cellStyle name="Standard 2 2 2 2 2 2 2 2 92" xfId="733" xr:uid="{00000000-0005-0000-0000-0000C0030000}"/>
    <cellStyle name="Standard 2 2 2 2 2 2 2 2 93" xfId="734" xr:uid="{00000000-0005-0000-0000-0000C1030000}"/>
    <cellStyle name="Standard 2 2 2 2 2 2 2 2 94" xfId="735" xr:uid="{00000000-0005-0000-0000-0000C2030000}"/>
    <cellStyle name="Standard 2 2 2 2 2 2 2 2 95" xfId="736" xr:uid="{00000000-0005-0000-0000-0000C3030000}"/>
    <cellStyle name="Standard 2 2 2 2 2 2 2 2 96" xfId="737" xr:uid="{00000000-0005-0000-0000-0000C4030000}"/>
    <cellStyle name="Standard 2 2 2 2 2 2 2 2 97" xfId="738" xr:uid="{00000000-0005-0000-0000-0000C5030000}"/>
    <cellStyle name="Standard 2 2 2 2 2 2 2 2 98" xfId="739" xr:uid="{00000000-0005-0000-0000-0000C6030000}"/>
    <cellStyle name="Standard 2 2 2 2 2 2 2 2 99" xfId="740" xr:uid="{00000000-0005-0000-0000-0000C7030000}"/>
    <cellStyle name="Standard 2 2 2 2 2 2 2 20" xfId="741" xr:uid="{00000000-0005-0000-0000-0000C8030000}"/>
    <cellStyle name="Standard 2 2 2 2 2 2 2 21" xfId="742" xr:uid="{00000000-0005-0000-0000-0000C9030000}"/>
    <cellStyle name="Standard 2 2 2 2 2 2 2 22" xfId="743" xr:uid="{00000000-0005-0000-0000-0000CA030000}"/>
    <cellStyle name="Standard 2 2 2 2 2 2 2 23" xfId="744" xr:uid="{00000000-0005-0000-0000-0000CB030000}"/>
    <cellStyle name="Standard 2 2 2 2 2 2 2 24" xfId="745" xr:uid="{00000000-0005-0000-0000-0000CC030000}"/>
    <cellStyle name="Standard 2 2 2 2 2 2 2 25" xfId="746" xr:uid="{00000000-0005-0000-0000-0000CD030000}"/>
    <cellStyle name="Standard 2 2 2 2 2 2 2 26" xfId="747" xr:uid="{00000000-0005-0000-0000-0000CE030000}"/>
    <cellStyle name="Standard 2 2 2 2 2 2 2 27" xfId="748" xr:uid="{00000000-0005-0000-0000-0000CF030000}"/>
    <cellStyle name="Standard 2 2 2 2 2 2 2 28" xfId="749" xr:uid="{00000000-0005-0000-0000-0000D0030000}"/>
    <cellStyle name="Standard 2 2 2 2 2 2 2 29" xfId="750" xr:uid="{00000000-0005-0000-0000-0000D1030000}"/>
    <cellStyle name="Standard 2 2 2 2 2 2 2 3" xfId="751" xr:uid="{00000000-0005-0000-0000-0000D2030000}"/>
    <cellStyle name="Standard 2 2 2 2 2 2 2 30" xfId="752" xr:uid="{00000000-0005-0000-0000-0000D3030000}"/>
    <cellStyle name="Standard 2 2 2 2 2 2 2 31" xfId="753" xr:uid="{00000000-0005-0000-0000-0000D4030000}"/>
    <cellStyle name="Standard 2 2 2 2 2 2 2 32" xfId="754" xr:uid="{00000000-0005-0000-0000-0000D5030000}"/>
    <cellStyle name="Standard 2 2 2 2 2 2 2 33" xfId="755" xr:uid="{00000000-0005-0000-0000-0000D6030000}"/>
    <cellStyle name="Standard 2 2 2 2 2 2 2 34" xfId="756" xr:uid="{00000000-0005-0000-0000-0000D7030000}"/>
    <cellStyle name="Standard 2 2 2 2 2 2 2 35" xfId="757" xr:uid="{00000000-0005-0000-0000-0000D8030000}"/>
    <cellStyle name="Standard 2 2 2 2 2 2 2 36" xfId="758" xr:uid="{00000000-0005-0000-0000-0000D9030000}"/>
    <cellStyle name="Standard 2 2 2 2 2 2 2 37" xfId="759" xr:uid="{00000000-0005-0000-0000-0000DA030000}"/>
    <cellStyle name="Standard 2 2 2 2 2 2 2 38" xfId="760" xr:uid="{00000000-0005-0000-0000-0000DB030000}"/>
    <cellStyle name="Standard 2 2 2 2 2 2 2 39" xfId="761" xr:uid="{00000000-0005-0000-0000-0000DC030000}"/>
    <cellStyle name="Standard 2 2 2 2 2 2 2 4" xfId="762" xr:uid="{00000000-0005-0000-0000-0000DD030000}"/>
    <cellStyle name="Standard 2 2 2 2 2 2 2 40" xfId="763" xr:uid="{00000000-0005-0000-0000-0000DE030000}"/>
    <cellStyle name="Standard 2 2 2 2 2 2 2 41" xfId="764" xr:uid="{00000000-0005-0000-0000-0000DF030000}"/>
    <cellStyle name="Standard 2 2 2 2 2 2 2 42" xfId="765" xr:uid="{00000000-0005-0000-0000-0000E0030000}"/>
    <cellStyle name="Standard 2 2 2 2 2 2 2 43" xfId="766" xr:uid="{00000000-0005-0000-0000-0000E1030000}"/>
    <cellStyle name="Standard 2 2 2 2 2 2 2 44" xfId="767" xr:uid="{00000000-0005-0000-0000-0000E2030000}"/>
    <cellStyle name="Standard 2 2 2 2 2 2 2 45" xfId="768" xr:uid="{00000000-0005-0000-0000-0000E3030000}"/>
    <cellStyle name="Standard 2 2 2 2 2 2 2 46" xfId="769" xr:uid="{00000000-0005-0000-0000-0000E4030000}"/>
    <cellStyle name="Standard 2 2 2 2 2 2 2 47" xfId="770" xr:uid="{00000000-0005-0000-0000-0000E5030000}"/>
    <cellStyle name="Standard 2 2 2 2 2 2 2 48" xfId="771" xr:uid="{00000000-0005-0000-0000-0000E6030000}"/>
    <cellStyle name="Standard 2 2 2 2 2 2 2 49" xfId="772" xr:uid="{00000000-0005-0000-0000-0000E7030000}"/>
    <cellStyle name="Standard 2 2 2 2 2 2 2 5" xfId="773" xr:uid="{00000000-0005-0000-0000-0000E8030000}"/>
    <cellStyle name="Standard 2 2 2 2 2 2 2 50" xfId="774" xr:uid="{00000000-0005-0000-0000-0000E9030000}"/>
    <cellStyle name="Standard 2 2 2 2 2 2 2 51" xfId="775" xr:uid="{00000000-0005-0000-0000-0000EA030000}"/>
    <cellStyle name="Standard 2 2 2 2 2 2 2 52" xfId="776" xr:uid="{00000000-0005-0000-0000-0000EB030000}"/>
    <cellStyle name="Standard 2 2 2 2 2 2 2 53" xfId="777" xr:uid="{00000000-0005-0000-0000-0000EC030000}"/>
    <cellStyle name="Standard 2 2 2 2 2 2 2 54" xfId="778" xr:uid="{00000000-0005-0000-0000-0000ED030000}"/>
    <cellStyle name="Standard 2 2 2 2 2 2 2 55" xfId="779" xr:uid="{00000000-0005-0000-0000-0000EE030000}"/>
    <cellStyle name="Standard 2 2 2 2 2 2 2 56" xfId="780" xr:uid="{00000000-0005-0000-0000-0000EF030000}"/>
    <cellStyle name="Standard 2 2 2 2 2 2 2 57" xfId="781" xr:uid="{00000000-0005-0000-0000-0000F0030000}"/>
    <cellStyle name="Standard 2 2 2 2 2 2 2 58" xfId="782" xr:uid="{00000000-0005-0000-0000-0000F1030000}"/>
    <cellStyle name="Standard 2 2 2 2 2 2 2 59" xfId="783" xr:uid="{00000000-0005-0000-0000-0000F2030000}"/>
    <cellStyle name="Standard 2 2 2 2 2 2 2 6" xfId="784" xr:uid="{00000000-0005-0000-0000-0000F3030000}"/>
    <cellStyle name="Standard 2 2 2 2 2 2 2 60" xfId="785" xr:uid="{00000000-0005-0000-0000-0000F4030000}"/>
    <cellStyle name="Standard 2 2 2 2 2 2 2 61" xfId="786" xr:uid="{00000000-0005-0000-0000-0000F5030000}"/>
    <cellStyle name="Standard 2 2 2 2 2 2 2 62" xfId="787" xr:uid="{00000000-0005-0000-0000-0000F6030000}"/>
    <cellStyle name="Standard 2 2 2 2 2 2 2 63" xfId="788" xr:uid="{00000000-0005-0000-0000-0000F7030000}"/>
    <cellStyle name="Standard 2 2 2 2 2 2 2 64" xfId="789" xr:uid="{00000000-0005-0000-0000-0000F8030000}"/>
    <cellStyle name="Standard 2 2 2 2 2 2 2 65" xfId="790" xr:uid="{00000000-0005-0000-0000-0000F9030000}"/>
    <cellStyle name="Standard 2 2 2 2 2 2 2 66" xfId="791" xr:uid="{00000000-0005-0000-0000-0000FA030000}"/>
    <cellStyle name="Standard 2 2 2 2 2 2 2 67" xfId="792" xr:uid="{00000000-0005-0000-0000-0000FB030000}"/>
    <cellStyle name="Standard 2 2 2 2 2 2 2 68" xfId="793" xr:uid="{00000000-0005-0000-0000-0000FC030000}"/>
    <cellStyle name="Standard 2 2 2 2 2 2 2 69" xfId="794" xr:uid="{00000000-0005-0000-0000-0000FD030000}"/>
    <cellStyle name="Standard 2 2 2 2 2 2 2 7" xfId="795" xr:uid="{00000000-0005-0000-0000-0000FE030000}"/>
    <cellStyle name="Standard 2 2 2 2 2 2 2 70" xfId="796" xr:uid="{00000000-0005-0000-0000-0000FF030000}"/>
    <cellStyle name="Standard 2 2 2 2 2 2 2 71" xfId="797" xr:uid="{00000000-0005-0000-0000-000000040000}"/>
    <cellStyle name="Standard 2 2 2 2 2 2 2 72" xfId="798" xr:uid="{00000000-0005-0000-0000-000001040000}"/>
    <cellStyle name="Standard 2 2 2 2 2 2 2 73" xfId="799" xr:uid="{00000000-0005-0000-0000-000002040000}"/>
    <cellStyle name="Standard 2 2 2 2 2 2 2 74" xfId="800" xr:uid="{00000000-0005-0000-0000-000003040000}"/>
    <cellStyle name="Standard 2 2 2 2 2 2 2 75" xfId="801" xr:uid="{00000000-0005-0000-0000-000004040000}"/>
    <cellStyle name="Standard 2 2 2 2 2 2 2 76" xfId="802" xr:uid="{00000000-0005-0000-0000-000005040000}"/>
    <cellStyle name="Standard 2 2 2 2 2 2 2 77" xfId="803" xr:uid="{00000000-0005-0000-0000-000006040000}"/>
    <cellStyle name="Standard 2 2 2 2 2 2 2 78" xfId="804" xr:uid="{00000000-0005-0000-0000-000007040000}"/>
    <cellStyle name="Standard 2 2 2 2 2 2 2 79" xfId="805" xr:uid="{00000000-0005-0000-0000-000008040000}"/>
    <cellStyle name="Standard 2 2 2 2 2 2 2 8" xfId="806" xr:uid="{00000000-0005-0000-0000-000009040000}"/>
    <cellStyle name="Standard 2 2 2 2 2 2 2 80" xfId="807" xr:uid="{00000000-0005-0000-0000-00000A040000}"/>
    <cellStyle name="Standard 2 2 2 2 2 2 2 81" xfId="808" xr:uid="{00000000-0005-0000-0000-00000B040000}"/>
    <cellStyle name="Standard 2 2 2 2 2 2 2 82" xfId="809" xr:uid="{00000000-0005-0000-0000-00000C040000}"/>
    <cellStyle name="Standard 2 2 2 2 2 2 2 83" xfId="810" xr:uid="{00000000-0005-0000-0000-00000D040000}"/>
    <cellStyle name="Standard 2 2 2 2 2 2 2 84" xfId="811" xr:uid="{00000000-0005-0000-0000-00000E040000}"/>
    <cellStyle name="Standard 2 2 2 2 2 2 2 85" xfId="812" xr:uid="{00000000-0005-0000-0000-00000F040000}"/>
    <cellStyle name="Standard 2 2 2 2 2 2 2 86" xfId="813" xr:uid="{00000000-0005-0000-0000-000010040000}"/>
    <cellStyle name="Standard 2 2 2 2 2 2 2 87" xfId="814" xr:uid="{00000000-0005-0000-0000-000011040000}"/>
    <cellStyle name="Standard 2 2 2 2 2 2 2 88" xfId="815" xr:uid="{00000000-0005-0000-0000-000012040000}"/>
    <cellStyle name="Standard 2 2 2 2 2 2 2 89" xfId="816" xr:uid="{00000000-0005-0000-0000-000013040000}"/>
    <cellStyle name="Standard 2 2 2 2 2 2 2 9" xfId="817" xr:uid="{00000000-0005-0000-0000-000014040000}"/>
    <cellStyle name="Standard 2 2 2 2 2 2 2 90" xfId="818" xr:uid="{00000000-0005-0000-0000-000015040000}"/>
    <cellStyle name="Standard 2 2 2 2 2 2 2 91" xfId="819" xr:uid="{00000000-0005-0000-0000-000016040000}"/>
    <cellStyle name="Standard 2 2 2 2 2 2 2 92" xfId="820" xr:uid="{00000000-0005-0000-0000-000017040000}"/>
    <cellStyle name="Standard 2 2 2 2 2 2 2 93" xfId="821" xr:uid="{00000000-0005-0000-0000-000018040000}"/>
    <cellStyle name="Standard 2 2 2 2 2 2 2 94" xfId="822" xr:uid="{00000000-0005-0000-0000-000019040000}"/>
    <cellStyle name="Standard 2 2 2 2 2 2 2 95" xfId="823" xr:uid="{00000000-0005-0000-0000-00001A040000}"/>
    <cellStyle name="Standard 2 2 2 2 2 2 2 96" xfId="824" xr:uid="{00000000-0005-0000-0000-00001B040000}"/>
    <cellStyle name="Standard 2 2 2 2 2 2 2 97" xfId="825" xr:uid="{00000000-0005-0000-0000-00001C040000}"/>
    <cellStyle name="Standard 2 2 2 2 2 2 2 98" xfId="826" xr:uid="{00000000-0005-0000-0000-00001D040000}"/>
    <cellStyle name="Standard 2 2 2 2 2 2 2 99" xfId="827" xr:uid="{00000000-0005-0000-0000-00001E040000}"/>
    <cellStyle name="Standard 2 2 2 2 2 2 20" xfId="828" xr:uid="{00000000-0005-0000-0000-00001F040000}"/>
    <cellStyle name="Standard 2 2 2 2 2 2 21" xfId="829" xr:uid="{00000000-0005-0000-0000-000020040000}"/>
    <cellStyle name="Standard 2 2 2 2 2 2 22" xfId="830" xr:uid="{00000000-0005-0000-0000-000021040000}"/>
    <cellStyle name="Standard 2 2 2 2 2 2 23" xfId="831" xr:uid="{00000000-0005-0000-0000-000022040000}"/>
    <cellStyle name="Standard 2 2 2 2 2 2 24" xfId="832" xr:uid="{00000000-0005-0000-0000-000023040000}"/>
    <cellStyle name="Standard 2 2 2 2 2 2 25" xfId="833" xr:uid="{00000000-0005-0000-0000-000024040000}"/>
    <cellStyle name="Standard 2 2 2 2 2 2 26" xfId="834" xr:uid="{00000000-0005-0000-0000-000025040000}"/>
    <cellStyle name="Standard 2 2 2 2 2 2 27" xfId="835" xr:uid="{00000000-0005-0000-0000-000026040000}"/>
    <cellStyle name="Standard 2 2 2 2 2 2 28" xfId="836" xr:uid="{00000000-0005-0000-0000-000027040000}"/>
    <cellStyle name="Standard 2 2 2 2 2 2 29" xfId="837" xr:uid="{00000000-0005-0000-0000-000028040000}"/>
    <cellStyle name="Standard 2 2 2 2 2 2 3" xfId="838" xr:uid="{00000000-0005-0000-0000-000029040000}"/>
    <cellStyle name="Standard 2 2 2 2 2 2 30" xfId="839" xr:uid="{00000000-0005-0000-0000-00002A040000}"/>
    <cellStyle name="Standard 2 2 2 2 2 2 31" xfId="840" xr:uid="{00000000-0005-0000-0000-00002B040000}"/>
    <cellStyle name="Standard 2 2 2 2 2 2 32" xfId="841" xr:uid="{00000000-0005-0000-0000-00002C040000}"/>
    <cellStyle name="Standard 2 2 2 2 2 2 33" xfId="842" xr:uid="{00000000-0005-0000-0000-00002D040000}"/>
    <cellStyle name="Standard 2 2 2 2 2 2 34" xfId="843" xr:uid="{00000000-0005-0000-0000-00002E040000}"/>
    <cellStyle name="Standard 2 2 2 2 2 2 35" xfId="844" xr:uid="{00000000-0005-0000-0000-00002F040000}"/>
    <cellStyle name="Standard 2 2 2 2 2 2 36" xfId="845" xr:uid="{00000000-0005-0000-0000-000030040000}"/>
    <cellStyle name="Standard 2 2 2 2 2 2 37" xfId="846" xr:uid="{00000000-0005-0000-0000-000031040000}"/>
    <cellStyle name="Standard 2 2 2 2 2 2 38" xfId="847" xr:uid="{00000000-0005-0000-0000-000032040000}"/>
    <cellStyle name="Standard 2 2 2 2 2 2 39" xfId="848" xr:uid="{00000000-0005-0000-0000-000033040000}"/>
    <cellStyle name="Standard 2 2 2 2 2 2 4" xfId="849" xr:uid="{00000000-0005-0000-0000-000034040000}"/>
    <cellStyle name="Standard 2 2 2 2 2 2 40" xfId="850" xr:uid="{00000000-0005-0000-0000-000035040000}"/>
    <cellStyle name="Standard 2 2 2 2 2 2 41" xfId="851" xr:uid="{00000000-0005-0000-0000-000036040000}"/>
    <cellStyle name="Standard 2 2 2 2 2 2 42" xfId="852" xr:uid="{00000000-0005-0000-0000-000037040000}"/>
    <cellStyle name="Standard 2 2 2 2 2 2 43" xfId="853" xr:uid="{00000000-0005-0000-0000-000038040000}"/>
    <cellStyle name="Standard 2 2 2 2 2 2 44" xfId="854" xr:uid="{00000000-0005-0000-0000-000039040000}"/>
    <cellStyle name="Standard 2 2 2 2 2 2 45" xfId="855" xr:uid="{00000000-0005-0000-0000-00003A040000}"/>
    <cellStyle name="Standard 2 2 2 2 2 2 46" xfId="856" xr:uid="{00000000-0005-0000-0000-00003B040000}"/>
    <cellStyle name="Standard 2 2 2 2 2 2 47" xfId="857" xr:uid="{00000000-0005-0000-0000-00003C040000}"/>
    <cellStyle name="Standard 2 2 2 2 2 2 48" xfId="858" xr:uid="{00000000-0005-0000-0000-00003D040000}"/>
    <cellStyle name="Standard 2 2 2 2 2 2 49" xfId="859" xr:uid="{00000000-0005-0000-0000-00003E040000}"/>
    <cellStyle name="Standard 2 2 2 2 2 2 5" xfId="860" xr:uid="{00000000-0005-0000-0000-00003F040000}"/>
    <cellStyle name="Standard 2 2 2 2 2 2 50" xfId="861" xr:uid="{00000000-0005-0000-0000-000040040000}"/>
    <cellStyle name="Standard 2 2 2 2 2 2 51" xfId="862" xr:uid="{00000000-0005-0000-0000-000041040000}"/>
    <cellStyle name="Standard 2 2 2 2 2 2 52" xfId="863" xr:uid="{00000000-0005-0000-0000-000042040000}"/>
    <cellStyle name="Standard 2 2 2 2 2 2 53" xfId="864" xr:uid="{00000000-0005-0000-0000-000043040000}"/>
    <cellStyle name="Standard 2 2 2 2 2 2 54" xfId="865" xr:uid="{00000000-0005-0000-0000-000044040000}"/>
    <cellStyle name="Standard 2 2 2 2 2 2 55" xfId="866" xr:uid="{00000000-0005-0000-0000-000045040000}"/>
    <cellStyle name="Standard 2 2 2 2 2 2 56" xfId="867" xr:uid="{00000000-0005-0000-0000-000046040000}"/>
    <cellStyle name="Standard 2 2 2 2 2 2 57" xfId="868" xr:uid="{00000000-0005-0000-0000-000047040000}"/>
    <cellStyle name="Standard 2 2 2 2 2 2 58" xfId="869" xr:uid="{00000000-0005-0000-0000-000048040000}"/>
    <cellStyle name="Standard 2 2 2 2 2 2 59" xfId="870" xr:uid="{00000000-0005-0000-0000-000049040000}"/>
    <cellStyle name="Standard 2 2 2 2 2 2 6" xfId="871" xr:uid="{00000000-0005-0000-0000-00004A040000}"/>
    <cellStyle name="Standard 2 2 2 2 2 2 60" xfId="872" xr:uid="{00000000-0005-0000-0000-00004B040000}"/>
    <cellStyle name="Standard 2 2 2 2 2 2 61" xfId="873" xr:uid="{00000000-0005-0000-0000-00004C040000}"/>
    <cellStyle name="Standard 2 2 2 2 2 2 62" xfId="874" xr:uid="{00000000-0005-0000-0000-00004D040000}"/>
    <cellStyle name="Standard 2 2 2 2 2 2 63" xfId="875" xr:uid="{00000000-0005-0000-0000-00004E040000}"/>
    <cellStyle name="Standard 2 2 2 2 2 2 64" xfId="876" xr:uid="{00000000-0005-0000-0000-00004F040000}"/>
    <cellStyle name="Standard 2 2 2 2 2 2 65" xfId="877" xr:uid="{00000000-0005-0000-0000-000050040000}"/>
    <cellStyle name="Standard 2 2 2 2 2 2 66" xfId="878" xr:uid="{00000000-0005-0000-0000-000051040000}"/>
    <cellStyle name="Standard 2 2 2 2 2 2 67" xfId="879" xr:uid="{00000000-0005-0000-0000-000052040000}"/>
    <cellStyle name="Standard 2 2 2 2 2 2 68" xfId="880" xr:uid="{00000000-0005-0000-0000-000053040000}"/>
    <cellStyle name="Standard 2 2 2 2 2 2 69" xfId="881" xr:uid="{00000000-0005-0000-0000-000054040000}"/>
    <cellStyle name="Standard 2 2 2 2 2 2 7" xfId="882" xr:uid="{00000000-0005-0000-0000-000055040000}"/>
    <cellStyle name="Standard 2 2 2 2 2 2 70" xfId="883" xr:uid="{00000000-0005-0000-0000-000056040000}"/>
    <cellStyle name="Standard 2 2 2 2 2 2 71" xfId="884" xr:uid="{00000000-0005-0000-0000-000057040000}"/>
    <cellStyle name="Standard 2 2 2 2 2 2 72" xfId="885" xr:uid="{00000000-0005-0000-0000-000058040000}"/>
    <cellStyle name="Standard 2 2 2 2 2 2 73" xfId="886" xr:uid="{00000000-0005-0000-0000-000059040000}"/>
    <cellStyle name="Standard 2 2 2 2 2 2 74" xfId="887" xr:uid="{00000000-0005-0000-0000-00005A040000}"/>
    <cellStyle name="Standard 2 2 2 2 2 2 75" xfId="888" xr:uid="{00000000-0005-0000-0000-00005B040000}"/>
    <cellStyle name="Standard 2 2 2 2 2 2 76" xfId="889" xr:uid="{00000000-0005-0000-0000-00005C040000}"/>
    <cellStyle name="Standard 2 2 2 2 2 2 77" xfId="890" xr:uid="{00000000-0005-0000-0000-00005D040000}"/>
    <cellStyle name="Standard 2 2 2 2 2 2 78" xfId="891" xr:uid="{00000000-0005-0000-0000-00005E040000}"/>
    <cellStyle name="Standard 2 2 2 2 2 2 79" xfId="892" xr:uid="{00000000-0005-0000-0000-00005F040000}"/>
    <cellStyle name="Standard 2 2 2 2 2 2 8" xfId="893" xr:uid="{00000000-0005-0000-0000-000060040000}"/>
    <cellStyle name="Standard 2 2 2 2 2 2 80" xfId="894" xr:uid="{00000000-0005-0000-0000-000061040000}"/>
    <cellStyle name="Standard 2 2 2 2 2 2 81" xfId="895" xr:uid="{00000000-0005-0000-0000-000062040000}"/>
    <cellStyle name="Standard 2 2 2 2 2 2 82" xfId="896" xr:uid="{00000000-0005-0000-0000-000063040000}"/>
    <cellStyle name="Standard 2 2 2 2 2 2 83" xfId="897" xr:uid="{00000000-0005-0000-0000-000064040000}"/>
    <cellStyle name="Standard 2 2 2 2 2 2 84" xfId="898" xr:uid="{00000000-0005-0000-0000-000065040000}"/>
    <cellStyle name="Standard 2 2 2 2 2 2 85" xfId="899" xr:uid="{00000000-0005-0000-0000-000066040000}"/>
    <cellStyle name="Standard 2 2 2 2 2 2 86" xfId="900" xr:uid="{00000000-0005-0000-0000-000067040000}"/>
    <cellStyle name="Standard 2 2 2 2 2 2 87" xfId="901" xr:uid="{00000000-0005-0000-0000-000068040000}"/>
    <cellStyle name="Standard 2 2 2 2 2 2 88" xfId="902" xr:uid="{00000000-0005-0000-0000-000069040000}"/>
    <cellStyle name="Standard 2 2 2 2 2 2 89" xfId="903" xr:uid="{00000000-0005-0000-0000-00006A040000}"/>
    <cellStyle name="Standard 2 2 2 2 2 2 9" xfId="904" xr:uid="{00000000-0005-0000-0000-00006B040000}"/>
    <cellStyle name="Standard 2 2 2 2 2 2 90" xfId="905" xr:uid="{00000000-0005-0000-0000-00006C040000}"/>
    <cellStyle name="Standard 2 2 2 2 2 2 91" xfId="906" xr:uid="{00000000-0005-0000-0000-00006D040000}"/>
    <cellStyle name="Standard 2 2 2 2 2 2 92" xfId="907" xr:uid="{00000000-0005-0000-0000-00006E040000}"/>
    <cellStyle name="Standard 2 2 2 2 2 2 93" xfId="908" xr:uid="{00000000-0005-0000-0000-00006F040000}"/>
    <cellStyle name="Standard 2 2 2 2 2 2 94" xfId="909" xr:uid="{00000000-0005-0000-0000-000070040000}"/>
    <cellStyle name="Standard 2 2 2 2 2 2 95" xfId="910" xr:uid="{00000000-0005-0000-0000-000071040000}"/>
    <cellStyle name="Standard 2 2 2 2 2 2 96" xfId="911" xr:uid="{00000000-0005-0000-0000-000072040000}"/>
    <cellStyle name="Standard 2 2 2 2 2 2 97" xfId="912" xr:uid="{00000000-0005-0000-0000-000073040000}"/>
    <cellStyle name="Standard 2 2 2 2 2 2 98" xfId="913" xr:uid="{00000000-0005-0000-0000-000074040000}"/>
    <cellStyle name="Standard 2 2 2 2 2 2 99" xfId="914" xr:uid="{00000000-0005-0000-0000-000075040000}"/>
    <cellStyle name="Standard 2 2 2 2 2 20" xfId="915" xr:uid="{00000000-0005-0000-0000-000076040000}"/>
    <cellStyle name="Standard 2 2 2 2 2 21" xfId="916" xr:uid="{00000000-0005-0000-0000-000077040000}"/>
    <cellStyle name="Standard 2 2 2 2 2 22" xfId="917" xr:uid="{00000000-0005-0000-0000-000078040000}"/>
    <cellStyle name="Standard 2 2 2 2 2 23" xfId="918" xr:uid="{00000000-0005-0000-0000-000079040000}"/>
    <cellStyle name="Standard 2 2 2 2 2 24" xfId="919" xr:uid="{00000000-0005-0000-0000-00007A040000}"/>
    <cellStyle name="Standard 2 2 2 2 2 25" xfId="920" xr:uid="{00000000-0005-0000-0000-00007B040000}"/>
    <cellStyle name="Standard 2 2 2 2 2 26" xfId="921" xr:uid="{00000000-0005-0000-0000-00007C040000}"/>
    <cellStyle name="Standard 2 2 2 2 2 27" xfId="922" xr:uid="{00000000-0005-0000-0000-00007D040000}"/>
    <cellStyle name="Standard 2 2 2 2 2 28" xfId="923" xr:uid="{00000000-0005-0000-0000-00007E040000}"/>
    <cellStyle name="Standard 2 2 2 2 2 29" xfId="924" xr:uid="{00000000-0005-0000-0000-00007F040000}"/>
    <cellStyle name="Standard 2 2 2 2 2 3" xfId="925" xr:uid="{00000000-0005-0000-0000-000080040000}"/>
    <cellStyle name="Standard 2 2 2 2 2 30" xfId="926" xr:uid="{00000000-0005-0000-0000-000081040000}"/>
    <cellStyle name="Standard 2 2 2 2 2 31" xfId="927" xr:uid="{00000000-0005-0000-0000-000082040000}"/>
    <cellStyle name="Standard 2 2 2 2 2 32" xfId="928" xr:uid="{00000000-0005-0000-0000-000083040000}"/>
    <cellStyle name="Standard 2 2 2 2 2 33" xfId="929" xr:uid="{00000000-0005-0000-0000-000084040000}"/>
    <cellStyle name="Standard 2 2 2 2 2 34" xfId="930" xr:uid="{00000000-0005-0000-0000-000085040000}"/>
    <cellStyle name="Standard 2 2 2 2 2 35" xfId="931" xr:uid="{00000000-0005-0000-0000-000086040000}"/>
    <cellStyle name="Standard 2 2 2 2 2 36" xfId="932" xr:uid="{00000000-0005-0000-0000-000087040000}"/>
    <cellStyle name="Standard 2 2 2 2 2 37" xfId="933" xr:uid="{00000000-0005-0000-0000-000088040000}"/>
    <cellStyle name="Standard 2 2 2 2 2 38" xfId="934" xr:uid="{00000000-0005-0000-0000-000089040000}"/>
    <cellStyle name="Standard 2 2 2 2 2 39" xfId="935" xr:uid="{00000000-0005-0000-0000-00008A040000}"/>
    <cellStyle name="Standard 2 2 2 2 2 4" xfId="936" xr:uid="{00000000-0005-0000-0000-00008B040000}"/>
    <cellStyle name="Standard 2 2 2 2 2 40" xfId="937" xr:uid="{00000000-0005-0000-0000-00008C040000}"/>
    <cellStyle name="Standard 2 2 2 2 2 41" xfId="938" xr:uid="{00000000-0005-0000-0000-00008D040000}"/>
    <cellStyle name="Standard 2 2 2 2 2 42" xfId="939" xr:uid="{00000000-0005-0000-0000-00008E040000}"/>
    <cellStyle name="Standard 2 2 2 2 2 43" xfId="940" xr:uid="{00000000-0005-0000-0000-00008F040000}"/>
    <cellStyle name="Standard 2 2 2 2 2 44" xfId="941" xr:uid="{00000000-0005-0000-0000-000090040000}"/>
    <cellStyle name="Standard 2 2 2 2 2 45" xfId="942" xr:uid="{00000000-0005-0000-0000-000091040000}"/>
    <cellStyle name="Standard 2 2 2 2 2 46" xfId="943" xr:uid="{00000000-0005-0000-0000-000092040000}"/>
    <cellStyle name="Standard 2 2 2 2 2 47" xfId="944" xr:uid="{00000000-0005-0000-0000-000093040000}"/>
    <cellStyle name="Standard 2 2 2 2 2 48" xfId="945" xr:uid="{00000000-0005-0000-0000-000094040000}"/>
    <cellStyle name="Standard 2 2 2 2 2 49" xfId="946" xr:uid="{00000000-0005-0000-0000-000095040000}"/>
    <cellStyle name="Standard 2 2 2 2 2 5" xfId="947" xr:uid="{00000000-0005-0000-0000-000096040000}"/>
    <cellStyle name="Standard 2 2 2 2 2 50" xfId="948" xr:uid="{00000000-0005-0000-0000-000097040000}"/>
    <cellStyle name="Standard 2 2 2 2 2 51" xfId="949" xr:uid="{00000000-0005-0000-0000-000098040000}"/>
    <cellStyle name="Standard 2 2 2 2 2 52" xfId="950" xr:uid="{00000000-0005-0000-0000-000099040000}"/>
    <cellStyle name="Standard 2 2 2 2 2 53" xfId="951" xr:uid="{00000000-0005-0000-0000-00009A040000}"/>
    <cellStyle name="Standard 2 2 2 2 2 54" xfId="952" xr:uid="{00000000-0005-0000-0000-00009B040000}"/>
    <cellStyle name="Standard 2 2 2 2 2 55" xfId="953" xr:uid="{00000000-0005-0000-0000-00009C040000}"/>
    <cellStyle name="Standard 2 2 2 2 2 56" xfId="954" xr:uid="{00000000-0005-0000-0000-00009D040000}"/>
    <cellStyle name="Standard 2 2 2 2 2 57" xfId="955" xr:uid="{00000000-0005-0000-0000-00009E040000}"/>
    <cellStyle name="Standard 2 2 2 2 2 58" xfId="956" xr:uid="{00000000-0005-0000-0000-00009F040000}"/>
    <cellStyle name="Standard 2 2 2 2 2 59" xfId="957" xr:uid="{00000000-0005-0000-0000-0000A0040000}"/>
    <cellStyle name="Standard 2 2 2 2 2 6" xfId="958" xr:uid="{00000000-0005-0000-0000-0000A1040000}"/>
    <cellStyle name="Standard 2 2 2 2 2 60" xfId="959" xr:uid="{00000000-0005-0000-0000-0000A2040000}"/>
    <cellStyle name="Standard 2 2 2 2 2 61" xfId="960" xr:uid="{00000000-0005-0000-0000-0000A3040000}"/>
    <cellStyle name="Standard 2 2 2 2 2 62" xfId="961" xr:uid="{00000000-0005-0000-0000-0000A4040000}"/>
    <cellStyle name="Standard 2 2 2 2 2 63" xfId="962" xr:uid="{00000000-0005-0000-0000-0000A5040000}"/>
    <cellStyle name="Standard 2 2 2 2 2 64" xfId="963" xr:uid="{00000000-0005-0000-0000-0000A6040000}"/>
    <cellStyle name="Standard 2 2 2 2 2 65" xfId="964" xr:uid="{00000000-0005-0000-0000-0000A7040000}"/>
    <cellStyle name="Standard 2 2 2 2 2 66" xfId="965" xr:uid="{00000000-0005-0000-0000-0000A8040000}"/>
    <cellStyle name="Standard 2 2 2 2 2 67" xfId="966" xr:uid="{00000000-0005-0000-0000-0000A9040000}"/>
    <cellStyle name="Standard 2 2 2 2 2 68" xfId="967" xr:uid="{00000000-0005-0000-0000-0000AA040000}"/>
    <cellStyle name="Standard 2 2 2 2 2 69" xfId="968" xr:uid="{00000000-0005-0000-0000-0000AB040000}"/>
    <cellStyle name="Standard 2 2 2 2 2 7" xfId="969" xr:uid="{00000000-0005-0000-0000-0000AC040000}"/>
    <cellStyle name="Standard 2 2 2 2 2 70" xfId="970" xr:uid="{00000000-0005-0000-0000-0000AD040000}"/>
    <cellStyle name="Standard 2 2 2 2 2 71" xfId="971" xr:uid="{00000000-0005-0000-0000-0000AE040000}"/>
    <cellStyle name="Standard 2 2 2 2 2 72" xfId="972" xr:uid="{00000000-0005-0000-0000-0000AF040000}"/>
    <cellStyle name="Standard 2 2 2 2 2 73" xfId="973" xr:uid="{00000000-0005-0000-0000-0000B0040000}"/>
    <cellStyle name="Standard 2 2 2 2 2 74" xfId="974" xr:uid="{00000000-0005-0000-0000-0000B1040000}"/>
    <cellStyle name="Standard 2 2 2 2 2 75" xfId="975" xr:uid="{00000000-0005-0000-0000-0000B2040000}"/>
    <cellStyle name="Standard 2 2 2 2 2 76" xfId="976" xr:uid="{00000000-0005-0000-0000-0000B3040000}"/>
    <cellStyle name="Standard 2 2 2 2 2 77" xfId="977" xr:uid="{00000000-0005-0000-0000-0000B4040000}"/>
    <cellStyle name="Standard 2 2 2 2 2 78" xfId="978" xr:uid="{00000000-0005-0000-0000-0000B5040000}"/>
    <cellStyle name="Standard 2 2 2 2 2 79" xfId="979" xr:uid="{00000000-0005-0000-0000-0000B6040000}"/>
    <cellStyle name="Standard 2 2 2 2 2 8" xfId="980" xr:uid="{00000000-0005-0000-0000-0000B7040000}"/>
    <cellStyle name="Standard 2 2 2 2 2 80" xfId="981" xr:uid="{00000000-0005-0000-0000-0000B8040000}"/>
    <cellStyle name="Standard 2 2 2 2 2 81" xfId="982" xr:uid="{00000000-0005-0000-0000-0000B9040000}"/>
    <cellStyle name="Standard 2 2 2 2 2 82" xfId="983" xr:uid="{00000000-0005-0000-0000-0000BA040000}"/>
    <cellStyle name="Standard 2 2 2 2 2 83" xfId="984" xr:uid="{00000000-0005-0000-0000-0000BB040000}"/>
    <cellStyle name="Standard 2 2 2 2 2 84" xfId="985" xr:uid="{00000000-0005-0000-0000-0000BC040000}"/>
    <cellStyle name="Standard 2 2 2 2 2 85" xfId="986" xr:uid="{00000000-0005-0000-0000-0000BD040000}"/>
    <cellStyle name="Standard 2 2 2 2 2 86" xfId="987" xr:uid="{00000000-0005-0000-0000-0000BE040000}"/>
    <cellStyle name="Standard 2 2 2 2 2 87" xfId="988" xr:uid="{00000000-0005-0000-0000-0000BF040000}"/>
    <cellStyle name="Standard 2 2 2 2 2 88" xfId="989" xr:uid="{00000000-0005-0000-0000-0000C0040000}"/>
    <cellStyle name="Standard 2 2 2 2 2 89" xfId="990" xr:uid="{00000000-0005-0000-0000-0000C1040000}"/>
    <cellStyle name="Standard 2 2 2 2 2 9" xfId="991" xr:uid="{00000000-0005-0000-0000-0000C2040000}"/>
    <cellStyle name="Standard 2 2 2 2 2 90" xfId="992" xr:uid="{00000000-0005-0000-0000-0000C3040000}"/>
    <cellStyle name="Standard 2 2 2 2 2 91" xfId="993" xr:uid="{00000000-0005-0000-0000-0000C4040000}"/>
    <cellStyle name="Standard 2 2 2 2 2 92" xfId="994" xr:uid="{00000000-0005-0000-0000-0000C5040000}"/>
    <cellStyle name="Standard 2 2 2 2 2 93" xfId="995" xr:uid="{00000000-0005-0000-0000-0000C6040000}"/>
    <cellStyle name="Standard 2 2 2 2 2 94" xfId="996" xr:uid="{00000000-0005-0000-0000-0000C7040000}"/>
    <cellStyle name="Standard 2 2 2 2 2 95" xfId="997" xr:uid="{00000000-0005-0000-0000-0000C8040000}"/>
    <cellStyle name="Standard 2 2 2 2 2 96" xfId="998" xr:uid="{00000000-0005-0000-0000-0000C9040000}"/>
    <cellStyle name="Standard 2 2 2 2 2 97" xfId="999" xr:uid="{00000000-0005-0000-0000-0000CA040000}"/>
    <cellStyle name="Standard 2 2 2 2 2 98" xfId="1000" xr:uid="{00000000-0005-0000-0000-0000CB040000}"/>
    <cellStyle name="Standard 2 2 2 2 2 99" xfId="1001" xr:uid="{00000000-0005-0000-0000-0000CC040000}"/>
    <cellStyle name="Standard 2 2 2 2 20" xfId="1002" xr:uid="{00000000-0005-0000-0000-0000CD040000}"/>
    <cellStyle name="Standard 2 2 2 2 21" xfId="1003" xr:uid="{00000000-0005-0000-0000-0000CE040000}"/>
    <cellStyle name="Standard 2 2 2 2 22" xfId="1004" xr:uid="{00000000-0005-0000-0000-0000CF040000}"/>
    <cellStyle name="Standard 2 2 2 2 23" xfId="1005" xr:uid="{00000000-0005-0000-0000-0000D0040000}"/>
    <cellStyle name="Standard 2 2 2 2 24" xfId="1006" xr:uid="{00000000-0005-0000-0000-0000D1040000}"/>
    <cellStyle name="Standard 2 2 2 2 25" xfId="1007" xr:uid="{00000000-0005-0000-0000-0000D2040000}"/>
    <cellStyle name="Standard 2 2 2 2 26" xfId="1008" xr:uid="{00000000-0005-0000-0000-0000D3040000}"/>
    <cellStyle name="Standard 2 2 2 2 27" xfId="1009" xr:uid="{00000000-0005-0000-0000-0000D4040000}"/>
    <cellStyle name="Standard 2 2 2 2 28" xfId="1010" xr:uid="{00000000-0005-0000-0000-0000D5040000}"/>
    <cellStyle name="Standard 2 2 2 2 29" xfId="1011" xr:uid="{00000000-0005-0000-0000-0000D6040000}"/>
    <cellStyle name="Standard 2 2 2 2 3" xfId="1012" xr:uid="{00000000-0005-0000-0000-0000D7040000}"/>
    <cellStyle name="Standard 2 2 2 2 30" xfId="1013" xr:uid="{00000000-0005-0000-0000-0000D8040000}"/>
    <cellStyle name="Standard 2 2 2 2 31" xfId="1014" xr:uid="{00000000-0005-0000-0000-0000D9040000}"/>
    <cellStyle name="Standard 2 2 2 2 32" xfId="1015" xr:uid="{00000000-0005-0000-0000-0000DA040000}"/>
    <cellStyle name="Standard 2 2 2 2 33" xfId="1016" xr:uid="{00000000-0005-0000-0000-0000DB040000}"/>
    <cellStyle name="Standard 2 2 2 2 34" xfId="1017" xr:uid="{00000000-0005-0000-0000-0000DC040000}"/>
    <cellStyle name="Standard 2 2 2 2 35" xfId="1018" xr:uid="{00000000-0005-0000-0000-0000DD040000}"/>
    <cellStyle name="Standard 2 2 2 2 36" xfId="1019" xr:uid="{00000000-0005-0000-0000-0000DE040000}"/>
    <cellStyle name="Standard 2 2 2 2 37" xfId="1020" xr:uid="{00000000-0005-0000-0000-0000DF040000}"/>
    <cellStyle name="Standard 2 2 2 2 38" xfId="1021" xr:uid="{00000000-0005-0000-0000-0000E0040000}"/>
    <cellStyle name="Standard 2 2 2 2 39" xfId="1022" xr:uid="{00000000-0005-0000-0000-0000E1040000}"/>
    <cellStyle name="Standard 2 2 2 2 4" xfId="1023" xr:uid="{00000000-0005-0000-0000-0000E2040000}"/>
    <cellStyle name="Standard 2 2 2 2 40" xfId="1024" xr:uid="{00000000-0005-0000-0000-0000E3040000}"/>
    <cellStyle name="Standard 2 2 2 2 41" xfId="1025" xr:uid="{00000000-0005-0000-0000-0000E4040000}"/>
    <cellStyle name="Standard 2 2 2 2 42" xfId="1026" xr:uid="{00000000-0005-0000-0000-0000E5040000}"/>
    <cellStyle name="Standard 2 2 2 2 43" xfId="1027" xr:uid="{00000000-0005-0000-0000-0000E6040000}"/>
    <cellStyle name="Standard 2 2 2 2 44" xfId="1028" xr:uid="{00000000-0005-0000-0000-0000E7040000}"/>
    <cellStyle name="Standard 2 2 2 2 45" xfId="1029" xr:uid="{00000000-0005-0000-0000-0000E8040000}"/>
    <cellStyle name="Standard 2 2 2 2 46" xfId="1030" xr:uid="{00000000-0005-0000-0000-0000E9040000}"/>
    <cellStyle name="Standard 2 2 2 2 47" xfId="1031" xr:uid="{00000000-0005-0000-0000-0000EA040000}"/>
    <cellStyle name="Standard 2 2 2 2 48" xfId="1032" xr:uid="{00000000-0005-0000-0000-0000EB040000}"/>
    <cellStyle name="Standard 2 2 2 2 49" xfId="1033" xr:uid="{00000000-0005-0000-0000-0000EC040000}"/>
    <cellStyle name="Standard 2 2 2 2 5" xfId="1034" xr:uid="{00000000-0005-0000-0000-0000ED040000}"/>
    <cellStyle name="Standard 2 2 2 2 50" xfId="1035" xr:uid="{00000000-0005-0000-0000-0000EE040000}"/>
    <cellStyle name="Standard 2 2 2 2 51" xfId="1036" xr:uid="{00000000-0005-0000-0000-0000EF040000}"/>
    <cellStyle name="Standard 2 2 2 2 52" xfId="1037" xr:uid="{00000000-0005-0000-0000-0000F0040000}"/>
    <cellStyle name="Standard 2 2 2 2 53" xfId="1038" xr:uid="{00000000-0005-0000-0000-0000F1040000}"/>
    <cellStyle name="Standard 2 2 2 2 54" xfId="1039" xr:uid="{00000000-0005-0000-0000-0000F2040000}"/>
    <cellStyle name="Standard 2 2 2 2 55" xfId="1040" xr:uid="{00000000-0005-0000-0000-0000F3040000}"/>
    <cellStyle name="Standard 2 2 2 2 56" xfId="1041" xr:uid="{00000000-0005-0000-0000-0000F4040000}"/>
    <cellStyle name="Standard 2 2 2 2 57" xfId="1042" xr:uid="{00000000-0005-0000-0000-0000F5040000}"/>
    <cellStyle name="Standard 2 2 2 2 58" xfId="1043" xr:uid="{00000000-0005-0000-0000-0000F6040000}"/>
    <cellStyle name="Standard 2 2 2 2 59" xfId="1044" xr:uid="{00000000-0005-0000-0000-0000F7040000}"/>
    <cellStyle name="Standard 2 2 2 2 6" xfId="1045" xr:uid="{00000000-0005-0000-0000-0000F8040000}"/>
    <cellStyle name="Standard 2 2 2 2 60" xfId="1046" xr:uid="{00000000-0005-0000-0000-0000F9040000}"/>
    <cellStyle name="Standard 2 2 2 2 61" xfId="1047" xr:uid="{00000000-0005-0000-0000-0000FA040000}"/>
    <cellStyle name="Standard 2 2 2 2 62" xfId="1048" xr:uid="{00000000-0005-0000-0000-0000FB040000}"/>
    <cellStyle name="Standard 2 2 2 2 63" xfId="1049" xr:uid="{00000000-0005-0000-0000-0000FC040000}"/>
    <cellStyle name="Standard 2 2 2 2 64" xfId="1050" xr:uid="{00000000-0005-0000-0000-0000FD040000}"/>
    <cellStyle name="Standard 2 2 2 2 65" xfId="1051" xr:uid="{00000000-0005-0000-0000-0000FE040000}"/>
    <cellStyle name="Standard 2 2 2 2 66" xfId="1052" xr:uid="{00000000-0005-0000-0000-0000FF040000}"/>
    <cellStyle name="Standard 2 2 2 2 67" xfId="1053" xr:uid="{00000000-0005-0000-0000-000000050000}"/>
    <cellStyle name="Standard 2 2 2 2 68" xfId="1054" xr:uid="{00000000-0005-0000-0000-000001050000}"/>
    <cellStyle name="Standard 2 2 2 2 69" xfId="1055" xr:uid="{00000000-0005-0000-0000-000002050000}"/>
    <cellStyle name="Standard 2 2 2 2 7" xfId="1056" xr:uid="{00000000-0005-0000-0000-000003050000}"/>
    <cellStyle name="Standard 2 2 2 2 70" xfId="1057" xr:uid="{00000000-0005-0000-0000-000004050000}"/>
    <cellStyle name="Standard 2 2 2 2 71" xfId="1058" xr:uid="{00000000-0005-0000-0000-000005050000}"/>
    <cellStyle name="Standard 2 2 2 2 72" xfId="1059" xr:uid="{00000000-0005-0000-0000-000006050000}"/>
    <cellStyle name="Standard 2 2 2 2 73" xfId="1060" xr:uid="{00000000-0005-0000-0000-000007050000}"/>
    <cellStyle name="Standard 2 2 2 2 74" xfId="1061" xr:uid="{00000000-0005-0000-0000-000008050000}"/>
    <cellStyle name="Standard 2 2 2 2 75" xfId="1062" xr:uid="{00000000-0005-0000-0000-000009050000}"/>
    <cellStyle name="Standard 2 2 2 2 76" xfId="1063" xr:uid="{00000000-0005-0000-0000-00000A050000}"/>
    <cellStyle name="Standard 2 2 2 2 77" xfId="1064" xr:uid="{00000000-0005-0000-0000-00000B050000}"/>
    <cellStyle name="Standard 2 2 2 2 78" xfId="1065" xr:uid="{00000000-0005-0000-0000-00000C050000}"/>
    <cellStyle name="Standard 2 2 2 2 79" xfId="1066" xr:uid="{00000000-0005-0000-0000-00000D050000}"/>
    <cellStyle name="Standard 2 2 2 2 8" xfId="1067" xr:uid="{00000000-0005-0000-0000-00000E050000}"/>
    <cellStyle name="Standard 2 2 2 2 80" xfId="1068" xr:uid="{00000000-0005-0000-0000-00000F050000}"/>
    <cellStyle name="Standard 2 2 2 2 81" xfId="1069" xr:uid="{00000000-0005-0000-0000-000010050000}"/>
    <cellStyle name="Standard 2 2 2 2 82" xfId="1070" xr:uid="{00000000-0005-0000-0000-000011050000}"/>
    <cellStyle name="Standard 2 2 2 2 83" xfId="1071" xr:uid="{00000000-0005-0000-0000-000012050000}"/>
    <cellStyle name="Standard 2 2 2 2 84" xfId="1072" xr:uid="{00000000-0005-0000-0000-000013050000}"/>
    <cellStyle name="Standard 2 2 2 2 85" xfId="1073" xr:uid="{00000000-0005-0000-0000-000014050000}"/>
    <cellStyle name="Standard 2 2 2 2 86" xfId="1074" xr:uid="{00000000-0005-0000-0000-000015050000}"/>
    <cellStyle name="Standard 2 2 2 2 87" xfId="1075" xr:uid="{00000000-0005-0000-0000-000016050000}"/>
    <cellStyle name="Standard 2 2 2 2 88" xfId="1076" xr:uid="{00000000-0005-0000-0000-000017050000}"/>
    <cellStyle name="Standard 2 2 2 2 89" xfId="1077" xr:uid="{00000000-0005-0000-0000-000018050000}"/>
    <cellStyle name="Standard 2 2 2 2 9" xfId="1078" xr:uid="{00000000-0005-0000-0000-000019050000}"/>
    <cellStyle name="Standard 2 2 2 2 90" xfId="1079" xr:uid="{00000000-0005-0000-0000-00001A050000}"/>
    <cellStyle name="Standard 2 2 2 2 91" xfId="1080" xr:uid="{00000000-0005-0000-0000-00001B050000}"/>
    <cellStyle name="Standard 2 2 2 2 92" xfId="1081" xr:uid="{00000000-0005-0000-0000-00001C050000}"/>
    <cellStyle name="Standard 2 2 2 2 93" xfId="1082" xr:uid="{00000000-0005-0000-0000-00001D050000}"/>
    <cellStyle name="Standard 2 2 2 2 94" xfId="1083" xr:uid="{00000000-0005-0000-0000-00001E050000}"/>
    <cellStyle name="Standard 2 2 2 2 95" xfId="1084" xr:uid="{00000000-0005-0000-0000-00001F050000}"/>
    <cellStyle name="Standard 2 2 2 2 96" xfId="1085" xr:uid="{00000000-0005-0000-0000-000020050000}"/>
    <cellStyle name="Standard 2 2 2 2 97" xfId="1086" xr:uid="{00000000-0005-0000-0000-000021050000}"/>
    <cellStyle name="Standard 2 2 2 2 98" xfId="1087" xr:uid="{00000000-0005-0000-0000-000022050000}"/>
    <cellStyle name="Standard 2 2 2 2 99" xfId="1088" xr:uid="{00000000-0005-0000-0000-000023050000}"/>
    <cellStyle name="Standard 2 2 2 20" xfId="1089" xr:uid="{00000000-0005-0000-0000-000024050000}"/>
    <cellStyle name="Standard 2 2 2 21" xfId="1090" xr:uid="{00000000-0005-0000-0000-000025050000}"/>
    <cellStyle name="Standard 2 2 2 22" xfId="1091" xr:uid="{00000000-0005-0000-0000-000026050000}"/>
    <cellStyle name="Standard 2 2 2 23" xfId="1092" xr:uid="{00000000-0005-0000-0000-000027050000}"/>
    <cellStyle name="Standard 2 2 2 24" xfId="1093" xr:uid="{00000000-0005-0000-0000-000028050000}"/>
    <cellStyle name="Standard 2 2 2 25" xfId="1094" xr:uid="{00000000-0005-0000-0000-000029050000}"/>
    <cellStyle name="Standard 2 2 2 26" xfId="1095" xr:uid="{00000000-0005-0000-0000-00002A050000}"/>
    <cellStyle name="Standard 2 2 2 27" xfId="1096" xr:uid="{00000000-0005-0000-0000-00002B050000}"/>
    <cellStyle name="Standard 2 2 2 28" xfId="1097" xr:uid="{00000000-0005-0000-0000-00002C050000}"/>
    <cellStyle name="Standard 2 2 2 29" xfId="1098" xr:uid="{00000000-0005-0000-0000-00002D050000}"/>
    <cellStyle name="Standard 2 2 2 3" xfId="1099" xr:uid="{00000000-0005-0000-0000-00002E050000}"/>
    <cellStyle name="Standard 2 2 2 30" xfId="1100" xr:uid="{00000000-0005-0000-0000-00002F050000}"/>
    <cellStyle name="Standard 2 2 2 31" xfId="1101" xr:uid="{00000000-0005-0000-0000-000030050000}"/>
    <cellStyle name="Standard 2 2 2 32" xfId="1102" xr:uid="{00000000-0005-0000-0000-000031050000}"/>
    <cellStyle name="Standard 2 2 2 33" xfId="1103" xr:uid="{00000000-0005-0000-0000-000032050000}"/>
    <cellStyle name="Standard 2 2 2 34" xfId="1104" xr:uid="{00000000-0005-0000-0000-000033050000}"/>
    <cellStyle name="Standard 2 2 2 35" xfId="1105" xr:uid="{00000000-0005-0000-0000-000034050000}"/>
    <cellStyle name="Standard 2 2 2 36" xfId="1106" xr:uid="{00000000-0005-0000-0000-000035050000}"/>
    <cellStyle name="Standard 2 2 2 37" xfId="1107" xr:uid="{00000000-0005-0000-0000-000036050000}"/>
    <cellStyle name="Standard 2 2 2 38" xfId="1108" xr:uid="{00000000-0005-0000-0000-000037050000}"/>
    <cellStyle name="Standard 2 2 2 39" xfId="1109" xr:uid="{00000000-0005-0000-0000-000038050000}"/>
    <cellStyle name="Standard 2 2 2 4" xfId="1110" xr:uid="{00000000-0005-0000-0000-000039050000}"/>
    <cellStyle name="Standard 2 2 2 40" xfId="1111" xr:uid="{00000000-0005-0000-0000-00003A050000}"/>
    <cellStyle name="Standard 2 2 2 41" xfId="1112" xr:uid="{00000000-0005-0000-0000-00003B050000}"/>
    <cellStyle name="Standard 2 2 2 42" xfId="1113" xr:uid="{00000000-0005-0000-0000-00003C050000}"/>
    <cellStyle name="Standard 2 2 2 43" xfId="1114" xr:uid="{00000000-0005-0000-0000-00003D050000}"/>
    <cellStyle name="Standard 2 2 2 44" xfId="1115" xr:uid="{00000000-0005-0000-0000-00003E050000}"/>
    <cellStyle name="Standard 2 2 2 45" xfId="1116" xr:uid="{00000000-0005-0000-0000-00003F050000}"/>
    <cellStyle name="Standard 2 2 2 46" xfId="1117" xr:uid="{00000000-0005-0000-0000-000040050000}"/>
    <cellStyle name="Standard 2 2 2 47" xfId="1118" xr:uid="{00000000-0005-0000-0000-000041050000}"/>
    <cellStyle name="Standard 2 2 2 48" xfId="1119" xr:uid="{00000000-0005-0000-0000-000042050000}"/>
    <cellStyle name="Standard 2 2 2 49" xfId="1120" xr:uid="{00000000-0005-0000-0000-000043050000}"/>
    <cellStyle name="Standard 2 2 2 5" xfId="1121" xr:uid="{00000000-0005-0000-0000-000044050000}"/>
    <cellStyle name="Standard 2 2 2 50" xfId="1122" xr:uid="{00000000-0005-0000-0000-000045050000}"/>
    <cellStyle name="Standard 2 2 2 51" xfId="1123" xr:uid="{00000000-0005-0000-0000-000046050000}"/>
    <cellStyle name="Standard 2 2 2 52" xfId="1124" xr:uid="{00000000-0005-0000-0000-000047050000}"/>
    <cellStyle name="Standard 2 2 2 53" xfId="1125" xr:uid="{00000000-0005-0000-0000-000048050000}"/>
    <cellStyle name="Standard 2 2 2 54" xfId="1126" xr:uid="{00000000-0005-0000-0000-000049050000}"/>
    <cellStyle name="Standard 2 2 2 55" xfId="1127" xr:uid="{00000000-0005-0000-0000-00004A050000}"/>
    <cellStyle name="Standard 2 2 2 56" xfId="1128" xr:uid="{00000000-0005-0000-0000-00004B050000}"/>
    <cellStyle name="Standard 2 2 2 57" xfId="1129" xr:uid="{00000000-0005-0000-0000-00004C050000}"/>
    <cellStyle name="Standard 2 2 2 58" xfId="1130" xr:uid="{00000000-0005-0000-0000-00004D050000}"/>
    <cellStyle name="Standard 2 2 2 59" xfId="1131" xr:uid="{00000000-0005-0000-0000-00004E050000}"/>
    <cellStyle name="Standard 2 2 2 6" xfId="1132" xr:uid="{00000000-0005-0000-0000-00004F050000}"/>
    <cellStyle name="Standard 2 2 2 60" xfId="1133" xr:uid="{00000000-0005-0000-0000-000050050000}"/>
    <cellStyle name="Standard 2 2 2 61" xfId="1134" xr:uid="{00000000-0005-0000-0000-000051050000}"/>
    <cellStyle name="Standard 2 2 2 62" xfId="1135" xr:uid="{00000000-0005-0000-0000-000052050000}"/>
    <cellStyle name="Standard 2 2 2 63" xfId="1136" xr:uid="{00000000-0005-0000-0000-000053050000}"/>
    <cellStyle name="Standard 2 2 2 64" xfId="1137" xr:uid="{00000000-0005-0000-0000-000054050000}"/>
    <cellStyle name="Standard 2 2 2 65" xfId="1138" xr:uid="{00000000-0005-0000-0000-000055050000}"/>
    <cellStyle name="Standard 2 2 2 66" xfId="1139" xr:uid="{00000000-0005-0000-0000-000056050000}"/>
    <cellStyle name="Standard 2 2 2 67" xfId="1140" xr:uid="{00000000-0005-0000-0000-000057050000}"/>
    <cellStyle name="Standard 2 2 2 68" xfId="1141" xr:uid="{00000000-0005-0000-0000-000058050000}"/>
    <cellStyle name="Standard 2 2 2 69" xfId="1142" xr:uid="{00000000-0005-0000-0000-000059050000}"/>
    <cellStyle name="Standard 2 2 2 7" xfId="1143" xr:uid="{00000000-0005-0000-0000-00005A050000}"/>
    <cellStyle name="Standard 2 2 2 70" xfId="1144" xr:uid="{00000000-0005-0000-0000-00005B050000}"/>
    <cellStyle name="Standard 2 2 2 71" xfId="1145" xr:uid="{00000000-0005-0000-0000-00005C050000}"/>
    <cellStyle name="Standard 2 2 2 72" xfId="1146" xr:uid="{00000000-0005-0000-0000-00005D050000}"/>
    <cellStyle name="Standard 2 2 2 73" xfId="1147" xr:uid="{00000000-0005-0000-0000-00005E050000}"/>
    <cellStyle name="Standard 2 2 2 74" xfId="1148" xr:uid="{00000000-0005-0000-0000-00005F050000}"/>
    <cellStyle name="Standard 2 2 2 75" xfId="1149" xr:uid="{00000000-0005-0000-0000-000060050000}"/>
    <cellStyle name="Standard 2 2 2 76" xfId="1150" xr:uid="{00000000-0005-0000-0000-000061050000}"/>
    <cellStyle name="Standard 2 2 2 77" xfId="1151" xr:uid="{00000000-0005-0000-0000-000062050000}"/>
    <cellStyle name="Standard 2 2 2 78" xfId="1152" xr:uid="{00000000-0005-0000-0000-000063050000}"/>
    <cellStyle name="Standard 2 2 2 79" xfId="1153" xr:uid="{00000000-0005-0000-0000-000064050000}"/>
    <cellStyle name="Standard 2 2 2 8" xfId="1154" xr:uid="{00000000-0005-0000-0000-000065050000}"/>
    <cellStyle name="Standard 2 2 2 80" xfId="1155" xr:uid="{00000000-0005-0000-0000-000066050000}"/>
    <cellStyle name="Standard 2 2 2 81" xfId="1156" xr:uid="{00000000-0005-0000-0000-000067050000}"/>
    <cellStyle name="Standard 2 2 2 82" xfId="1157" xr:uid="{00000000-0005-0000-0000-000068050000}"/>
    <cellStyle name="Standard 2 2 2 83" xfId="1158" xr:uid="{00000000-0005-0000-0000-000069050000}"/>
    <cellStyle name="Standard 2 2 2 84" xfId="1159" xr:uid="{00000000-0005-0000-0000-00006A050000}"/>
    <cellStyle name="Standard 2 2 2 85" xfId="1160" xr:uid="{00000000-0005-0000-0000-00006B050000}"/>
    <cellStyle name="Standard 2 2 2 86" xfId="1161" xr:uid="{00000000-0005-0000-0000-00006C050000}"/>
    <cellStyle name="Standard 2 2 2 87" xfId="1162" xr:uid="{00000000-0005-0000-0000-00006D050000}"/>
    <cellStyle name="Standard 2 2 2 88" xfId="1163" xr:uid="{00000000-0005-0000-0000-00006E050000}"/>
    <cellStyle name="Standard 2 2 2 89" xfId="1164" xr:uid="{00000000-0005-0000-0000-00006F050000}"/>
    <cellStyle name="Standard 2 2 2 9" xfId="1165" xr:uid="{00000000-0005-0000-0000-000070050000}"/>
    <cellStyle name="Standard 2 2 2 90" xfId="1166" xr:uid="{00000000-0005-0000-0000-000071050000}"/>
    <cellStyle name="Standard 2 2 2 91" xfId="1167" xr:uid="{00000000-0005-0000-0000-000072050000}"/>
    <cellStyle name="Standard 2 2 2 92" xfId="1168" xr:uid="{00000000-0005-0000-0000-000073050000}"/>
    <cellStyle name="Standard 2 2 2 93" xfId="1169" xr:uid="{00000000-0005-0000-0000-000074050000}"/>
    <cellStyle name="Standard 2 2 2 94" xfId="1170" xr:uid="{00000000-0005-0000-0000-000075050000}"/>
    <cellStyle name="Standard 2 2 2 95" xfId="1171" xr:uid="{00000000-0005-0000-0000-000076050000}"/>
    <cellStyle name="Standard 2 2 2 96" xfId="1172" xr:uid="{00000000-0005-0000-0000-000077050000}"/>
    <cellStyle name="Standard 2 2 2 97" xfId="1173" xr:uid="{00000000-0005-0000-0000-000078050000}"/>
    <cellStyle name="Standard 2 2 2 98" xfId="1174" xr:uid="{00000000-0005-0000-0000-000079050000}"/>
    <cellStyle name="Standard 2 2 2 99" xfId="1175" xr:uid="{00000000-0005-0000-0000-00007A050000}"/>
    <cellStyle name="Standard 2 2 20" xfId="1176" xr:uid="{00000000-0005-0000-0000-00007B050000}"/>
    <cellStyle name="Standard 2 2 21" xfId="1177" xr:uid="{00000000-0005-0000-0000-00007C050000}"/>
    <cellStyle name="Standard 2 2 22" xfId="1178" xr:uid="{00000000-0005-0000-0000-00007D050000}"/>
    <cellStyle name="Standard 2 2 23" xfId="1179" xr:uid="{00000000-0005-0000-0000-00007E050000}"/>
    <cellStyle name="Standard 2 2 24" xfId="1180" xr:uid="{00000000-0005-0000-0000-00007F050000}"/>
    <cellStyle name="Standard 2 2 25" xfId="1181" xr:uid="{00000000-0005-0000-0000-000080050000}"/>
    <cellStyle name="Standard 2 2 26" xfId="1182" xr:uid="{00000000-0005-0000-0000-000081050000}"/>
    <cellStyle name="Standard 2 2 27" xfId="1183" xr:uid="{00000000-0005-0000-0000-000082050000}"/>
    <cellStyle name="Standard 2 2 28" xfId="1184" xr:uid="{00000000-0005-0000-0000-000083050000}"/>
    <cellStyle name="Standard 2 2 29" xfId="1185" xr:uid="{00000000-0005-0000-0000-000084050000}"/>
    <cellStyle name="Standard 2 2 3" xfId="1186" xr:uid="{00000000-0005-0000-0000-000085050000}"/>
    <cellStyle name="Standard 2 2 3 2" xfId="1187" xr:uid="{00000000-0005-0000-0000-000086050000}"/>
    <cellStyle name="Standard 2 2 3 2 2" xfId="1188" xr:uid="{00000000-0005-0000-0000-000087050000}"/>
    <cellStyle name="Standard 2 2 3 2 2 2" xfId="1189" xr:uid="{00000000-0005-0000-0000-000088050000}"/>
    <cellStyle name="Standard 2 2 3 3" xfId="1190" xr:uid="{00000000-0005-0000-0000-000089050000}"/>
    <cellStyle name="Standard 2 2 30" xfId="1191" xr:uid="{00000000-0005-0000-0000-00008A050000}"/>
    <cellStyle name="Standard 2 2 31" xfId="1192" xr:uid="{00000000-0005-0000-0000-00008B050000}"/>
    <cellStyle name="Standard 2 2 32" xfId="1193" xr:uid="{00000000-0005-0000-0000-00008C050000}"/>
    <cellStyle name="Standard 2 2 33" xfId="1194" xr:uid="{00000000-0005-0000-0000-00008D050000}"/>
    <cellStyle name="Standard 2 2 34" xfId="1195" xr:uid="{00000000-0005-0000-0000-00008E050000}"/>
    <cellStyle name="Standard 2 2 35" xfId="1196" xr:uid="{00000000-0005-0000-0000-00008F050000}"/>
    <cellStyle name="Standard 2 2 36" xfId="1197" xr:uid="{00000000-0005-0000-0000-000090050000}"/>
    <cellStyle name="Standard 2 2 37" xfId="1198" xr:uid="{00000000-0005-0000-0000-000091050000}"/>
    <cellStyle name="Standard 2 2 38" xfId="1199" xr:uid="{00000000-0005-0000-0000-000092050000}"/>
    <cellStyle name="Standard 2 2 39" xfId="1200" xr:uid="{00000000-0005-0000-0000-000093050000}"/>
    <cellStyle name="Standard 2 2 4" xfId="1201" xr:uid="{00000000-0005-0000-0000-000094050000}"/>
    <cellStyle name="Standard 2 2 4 2" xfId="1202" xr:uid="{00000000-0005-0000-0000-000095050000}"/>
    <cellStyle name="Standard 2 2 4 2 2" xfId="1203" xr:uid="{00000000-0005-0000-0000-000096050000}"/>
    <cellStyle name="Standard 2 2 4 2 2 2" xfId="1204" xr:uid="{00000000-0005-0000-0000-000097050000}"/>
    <cellStyle name="Standard 2 2 4 3" xfId="1205" xr:uid="{00000000-0005-0000-0000-000098050000}"/>
    <cellStyle name="Standard 2 2 40" xfId="1206" xr:uid="{00000000-0005-0000-0000-000099050000}"/>
    <cellStyle name="Standard 2 2 41" xfId="1207" xr:uid="{00000000-0005-0000-0000-00009A050000}"/>
    <cellStyle name="Standard 2 2 42" xfId="1208" xr:uid="{00000000-0005-0000-0000-00009B050000}"/>
    <cellStyle name="Standard 2 2 43" xfId="1209" xr:uid="{00000000-0005-0000-0000-00009C050000}"/>
    <cellStyle name="Standard 2 2 44" xfId="1210" xr:uid="{00000000-0005-0000-0000-00009D050000}"/>
    <cellStyle name="Standard 2 2 45" xfId="1211" xr:uid="{00000000-0005-0000-0000-00009E050000}"/>
    <cellStyle name="Standard 2 2 46" xfId="1212" xr:uid="{00000000-0005-0000-0000-00009F050000}"/>
    <cellStyle name="Standard 2 2 47" xfId="1213" xr:uid="{00000000-0005-0000-0000-0000A0050000}"/>
    <cellStyle name="Standard 2 2 48" xfId="1214" xr:uid="{00000000-0005-0000-0000-0000A1050000}"/>
    <cellStyle name="Standard 2 2 49" xfId="1215" xr:uid="{00000000-0005-0000-0000-0000A2050000}"/>
    <cellStyle name="Standard 2 2 5" xfId="1216" xr:uid="{00000000-0005-0000-0000-0000A3050000}"/>
    <cellStyle name="Standard 2 2 5 2" xfId="1217" xr:uid="{00000000-0005-0000-0000-0000A4050000}"/>
    <cellStyle name="Standard 2 2 5 2 2" xfId="1218" xr:uid="{00000000-0005-0000-0000-0000A5050000}"/>
    <cellStyle name="Standard 2 2 5 2 2 2" xfId="1219" xr:uid="{00000000-0005-0000-0000-0000A6050000}"/>
    <cellStyle name="Standard 2 2 5 3" xfId="1220" xr:uid="{00000000-0005-0000-0000-0000A7050000}"/>
    <cellStyle name="Standard 2 2 50" xfId="1221" xr:uid="{00000000-0005-0000-0000-0000A8050000}"/>
    <cellStyle name="Standard 2 2 51" xfId="1222" xr:uid="{00000000-0005-0000-0000-0000A9050000}"/>
    <cellStyle name="Standard 2 2 52" xfId="1223" xr:uid="{00000000-0005-0000-0000-0000AA050000}"/>
    <cellStyle name="Standard 2 2 53" xfId="1224" xr:uid="{00000000-0005-0000-0000-0000AB050000}"/>
    <cellStyle name="Standard 2 2 54" xfId="1225" xr:uid="{00000000-0005-0000-0000-0000AC050000}"/>
    <cellStyle name="Standard 2 2 55" xfId="1226" xr:uid="{00000000-0005-0000-0000-0000AD050000}"/>
    <cellStyle name="Standard 2 2 56" xfId="1227" xr:uid="{00000000-0005-0000-0000-0000AE050000}"/>
    <cellStyle name="Standard 2 2 57" xfId="1228" xr:uid="{00000000-0005-0000-0000-0000AF050000}"/>
    <cellStyle name="Standard 2 2 58" xfId="1229" xr:uid="{00000000-0005-0000-0000-0000B0050000}"/>
    <cellStyle name="Standard 2 2 59" xfId="1230" xr:uid="{00000000-0005-0000-0000-0000B1050000}"/>
    <cellStyle name="Standard 2 2 6" xfId="1231" xr:uid="{00000000-0005-0000-0000-0000B2050000}"/>
    <cellStyle name="Standard 2 2 6 2" xfId="1232" xr:uid="{00000000-0005-0000-0000-0000B3050000}"/>
    <cellStyle name="Standard 2 2 6 2 2" xfId="1233" xr:uid="{00000000-0005-0000-0000-0000B4050000}"/>
    <cellStyle name="Standard 2 2 6 2 2 2" xfId="1234" xr:uid="{00000000-0005-0000-0000-0000B5050000}"/>
    <cellStyle name="Standard 2 2 6 3" xfId="1235" xr:uid="{00000000-0005-0000-0000-0000B6050000}"/>
    <cellStyle name="Standard 2 2 60" xfId="1236" xr:uid="{00000000-0005-0000-0000-0000B7050000}"/>
    <cellStyle name="Standard 2 2 61" xfId="1237" xr:uid="{00000000-0005-0000-0000-0000B8050000}"/>
    <cellStyle name="Standard 2 2 62" xfId="1238" xr:uid="{00000000-0005-0000-0000-0000B9050000}"/>
    <cellStyle name="Standard 2 2 63" xfId="1239" xr:uid="{00000000-0005-0000-0000-0000BA050000}"/>
    <cellStyle name="Standard 2 2 64" xfId="1240" xr:uid="{00000000-0005-0000-0000-0000BB050000}"/>
    <cellStyle name="Standard 2 2 65" xfId="1241" xr:uid="{00000000-0005-0000-0000-0000BC050000}"/>
    <cellStyle name="Standard 2 2 66" xfId="1242" xr:uid="{00000000-0005-0000-0000-0000BD050000}"/>
    <cellStyle name="Standard 2 2 67" xfId="1243" xr:uid="{00000000-0005-0000-0000-0000BE050000}"/>
    <cellStyle name="Standard 2 2 68" xfId="1244" xr:uid="{00000000-0005-0000-0000-0000BF050000}"/>
    <cellStyle name="Standard 2 2 69" xfId="1245" xr:uid="{00000000-0005-0000-0000-0000C0050000}"/>
    <cellStyle name="Standard 2 2 7" xfId="1246" xr:uid="{00000000-0005-0000-0000-0000C1050000}"/>
    <cellStyle name="Standard 2 2 7 2" xfId="1247" xr:uid="{00000000-0005-0000-0000-0000C2050000}"/>
    <cellStyle name="Standard 2 2 7 2 2" xfId="1248" xr:uid="{00000000-0005-0000-0000-0000C3050000}"/>
    <cellStyle name="Standard 2 2 7 2 2 2" xfId="1249" xr:uid="{00000000-0005-0000-0000-0000C4050000}"/>
    <cellStyle name="Standard 2 2 7 3" xfId="1250" xr:uid="{00000000-0005-0000-0000-0000C5050000}"/>
    <cellStyle name="Standard 2 2 70" xfId="1251" xr:uid="{00000000-0005-0000-0000-0000C6050000}"/>
    <cellStyle name="Standard 2 2 71" xfId="1252" xr:uid="{00000000-0005-0000-0000-0000C7050000}"/>
    <cellStyle name="Standard 2 2 72" xfId="1253" xr:uid="{00000000-0005-0000-0000-0000C8050000}"/>
    <cellStyle name="Standard 2 2 73" xfId="1254" xr:uid="{00000000-0005-0000-0000-0000C9050000}"/>
    <cellStyle name="Standard 2 2 74" xfId="1255" xr:uid="{00000000-0005-0000-0000-0000CA050000}"/>
    <cellStyle name="Standard 2 2 75" xfId="1256" xr:uid="{00000000-0005-0000-0000-0000CB050000}"/>
    <cellStyle name="Standard 2 2 76" xfId="1257" xr:uid="{00000000-0005-0000-0000-0000CC050000}"/>
    <cellStyle name="Standard 2 2 77" xfId="1258" xr:uid="{00000000-0005-0000-0000-0000CD050000}"/>
    <cellStyle name="Standard 2 2 78" xfId="1259" xr:uid="{00000000-0005-0000-0000-0000CE050000}"/>
    <cellStyle name="Standard 2 2 79" xfId="1260" xr:uid="{00000000-0005-0000-0000-0000CF050000}"/>
    <cellStyle name="Standard 2 2 8" xfId="1261" xr:uid="{00000000-0005-0000-0000-0000D0050000}"/>
    <cellStyle name="Standard 2 2 8 2" xfId="1262" xr:uid="{00000000-0005-0000-0000-0000D1050000}"/>
    <cellStyle name="Standard 2 2 8 2 2" xfId="1263" xr:uid="{00000000-0005-0000-0000-0000D2050000}"/>
    <cellStyle name="Standard 2 2 80" xfId="1264" xr:uid="{00000000-0005-0000-0000-0000D3050000}"/>
    <cellStyle name="Standard 2 2 81" xfId="1265" xr:uid="{00000000-0005-0000-0000-0000D4050000}"/>
    <cellStyle name="Standard 2 2 82" xfId="1266" xr:uid="{00000000-0005-0000-0000-0000D5050000}"/>
    <cellStyle name="Standard 2 2 83" xfId="1267" xr:uid="{00000000-0005-0000-0000-0000D6050000}"/>
    <cellStyle name="Standard 2 2 84" xfId="1268" xr:uid="{00000000-0005-0000-0000-0000D7050000}"/>
    <cellStyle name="Standard 2 2 85" xfId="1269" xr:uid="{00000000-0005-0000-0000-0000D8050000}"/>
    <cellStyle name="Standard 2 2 86" xfId="1270" xr:uid="{00000000-0005-0000-0000-0000D9050000}"/>
    <cellStyle name="Standard 2 2 87" xfId="1271" xr:uid="{00000000-0005-0000-0000-0000DA050000}"/>
    <cellStyle name="Standard 2 2 88" xfId="1272" xr:uid="{00000000-0005-0000-0000-0000DB050000}"/>
    <cellStyle name="Standard 2 2 89" xfId="1273" xr:uid="{00000000-0005-0000-0000-0000DC050000}"/>
    <cellStyle name="Standard 2 2 9" xfId="1274" xr:uid="{00000000-0005-0000-0000-0000DD050000}"/>
    <cellStyle name="Standard 2 2 90" xfId="1275" xr:uid="{00000000-0005-0000-0000-0000DE050000}"/>
    <cellStyle name="Standard 2 2 91" xfId="1276" xr:uid="{00000000-0005-0000-0000-0000DF050000}"/>
    <cellStyle name="Standard 2 2 92" xfId="1277" xr:uid="{00000000-0005-0000-0000-0000E0050000}"/>
    <cellStyle name="Standard 2 2 93" xfId="1278" xr:uid="{00000000-0005-0000-0000-0000E1050000}"/>
    <cellStyle name="Standard 2 2 94" xfId="1279" xr:uid="{00000000-0005-0000-0000-0000E2050000}"/>
    <cellStyle name="Standard 2 2 95" xfId="1280" xr:uid="{00000000-0005-0000-0000-0000E3050000}"/>
    <cellStyle name="Standard 2 2 96" xfId="1281" xr:uid="{00000000-0005-0000-0000-0000E4050000}"/>
    <cellStyle name="Standard 2 2 97" xfId="1282" xr:uid="{00000000-0005-0000-0000-0000E5050000}"/>
    <cellStyle name="Standard 2 2 98" xfId="1283" xr:uid="{00000000-0005-0000-0000-0000E6050000}"/>
    <cellStyle name="Standard 2 2 99" xfId="1284" xr:uid="{00000000-0005-0000-0000-0000E7050000}"/>
    <cellStyle name="Standard 2 20" xfId="1285" xr:uid="{00000000-0005-0000-0000-0000E8050000}"/>
    <cellStyle name="Standard 2 21" xfId="1286" xr:uid="{00000000-0005-0000-0000-0000E9050000}"/>
    <cellStyle name="Standard 2 21 2" xfId="1287" xr:uid="{00000000-0005-0000-0000-0000EA050000}"/>
    <cellStyle name="Standard 2 21 3" xfId="1288" xr:uid="{00000000-0005-0000-0000-0000EB050000}"/>
    <cellStyle name="Standard 2 21 4" xfId="1289" xr:uid="{00000000-0005-0000-0000-0000EC050000}"/>
    <cellStyle name="Standard 2 22" xfId="1290" xr:uid="{00000000-0005-0000-0000-0000ED050000}"/>
    <cellStyle name="Standard 2 22 2" xfId="1291" xr:uid="{00000000-0005-0000-0000-0000EE050000}"/>
    <cellStyle name="Standard 2 22 3" xfId="1292" xr:uid="{00000000-0005-0000-0000-0000EF050000}"/>
    <cellStyle name="Standard 2 22 4" xfId="1293" xr:uid="{00000000-0005-0000-0000-0000F0050000}"/>
    <cellStyle name="Standard 2 23" xfId="1294" xr:uid="{00000000-0005-0000-0000-0000F1050000}"/>
    <cellStyle name="Standard 2 23 2" xfId="1295" xr:uid="{00000000-0005-0000-0000-0000F2050000}"/>
    <cellStyle name="Standard 2 23 3" xfId="1296" xr:uid="{00000000-0005-0000-0000-0000F3050000}"/>
    <cellStyle name="Standard 2 23 4" xfId="1297" xr:uid="{00000000-0005-0000-0000-0000F4050000}"/>
    <cellStyle name="Standard 2 24" xfId="1298" xr:uid="{00000000-0005-0000-0000-0000F5050000}"/>
    <cellStyle name="Standard 2 24 2" xfId="1299" xr:uid="{00000000-0005-0000-0000-0000F6050000}"/>
    <cellStyle name="Standard 2 24 3" xfId="1300" xr:uid="{00000000-0005-0000-0000-0000F7050000}"/>
    <cellStyle name="Standard 2 24 4" xfId="1301" xr:uid="{00000000-0005-0000-0000-0000F8050000}"/>
    <cellStyle name="Standard 2 25" xfId="1302" xr:uid="{00000000-0005-0000-0000-0000F9050000}"/>
    <cellStyle name="Standard 2 26" xfId="1303" xr:uid="{00000000-0005-0000-0000-0000FA050000}"/>
    <cellStyle name="Standard 2 27" xfId="1304" xr:uid="{00000000-0005-0000-0000-0000FB050000}"/>
    <cellStyle name="Standard 2 28" xfId="1305" xr:uid="{00000000-0005-0000-0000-0000FC050000}"/>
    <cellStyle name="Standard 2 29" xfId="1306" xr:uid="{00000000-0005-0000-0000-0000FD050000}"/>
    <cellStyle name="Standard 2 3" xfId="1307" xr:uid="{00000000-0005-0000-0000-0000FE050000}"/>
    <cellStyle name="Standard 2 3 10" xfId="1308" xr:uid="{00000000-0005-0000-0000-0000FF050000}"/>
    <cellStyle name="Standard 2 3 11" xfId="1309" xr:uid="{00000000-0005-0000-0000-000000060000}"/>
    <cellStyle name="Standard 2 3 12" xfId="1310" xr:uid="{00000000-0005-0000-0000-000001060000}"/>
    <cellStyle name="Standard 2 3 13" xfId="1311" xr:uid="{00000000-0005-0000-0000-000002060000}"/>
    <cellStyle name="Standard 2 3 2" xfId="1312" xr:uid="{00000000-0005-0000-0000-000003060000}"/>
    <cellStyle name="Standard 2 3 3" xfId="1313" xr:uid="{00000000-0005-0000-0000-000004060000}"/>
    <cellStyle name="Standard 2 3 4" xfId="1314" xr:uid="{00000000-0005-0000-0000-000005060000}"/>
    <cellStyle name="Standard 2 3 5" xfId="1315" xr:uid="{00000000-0005-0000-0000-000006060000}"/>
    <cellStyle name="Standard 2 3 6" xfId="1316" xr:uid="{00000000-0005-0000-0000-000007060000}"/>
    <cellStyle name="Standard 2 3 7" xfId="1317" xr:uid="{00000000-0005-0000-0000-000008060000}"/>
    <cellStyle name="Standard 2 3 8" xfId="1318" xr:uid="{00000000-0005-0000-0000-000009060000}"/>
    <cellStyle name="Standard 2 3 9" xfId="1319" xr:uid="{00000000-0005-0000-0000-00000A060000}"/>
    <cellStyle name="Standard 2 30" xfId="1320" xr:uid="{00000000-0005-0000-0000-00000B060000}"/>
    <cellStyle name="Standard 2 31" xfId="1321" xr:uid="{00000000-0005-0000-0000-00000C060000}"/>
    <cellStyle name="Standard 2 32" xfId="1322" xr:uid="{00000000-0005-0000-0000-00000D060000}"/>
    <cellStyle name="Standard 2 33" xfId="1323" xr:uid="{00000000-0005-0000-0000-00000E060000}"/>
    <cellStyle name="Standard 2 34" xfId="1324" xr:uid="{00000000-0005-0000-0000-00000F060000}"/>
    <cellStyle name="Standard 2 35" xfId="1325" xr:uid="{00000000-0005-0000-0000-000010060000}"/>
    <cellStyle name="Standard 2 36" xfId="1326" xr:uid="{00000000-0005-0000-0000-000011060000}"/>
    <cellStyle name="Standard 2 37" xfId="1327" xr:uid="{00000000-0005-0000-0000-000012060000}"/>
    <cellStyle name="Standard 2 38" xfId="1328" xr:uid="{00000000-0005-0000-0000-000013060000}"/>
    <cellStyle name="Standard 2 39" xfId="1329" xr:uid="{00000000-0005-0000-0000-000014060000}"/>
    <cellStyle name="Standard 2 4" xfId="1330" xr:uid="{00000000-0005-0000-0000-000015060000}"/>
    <cellStyle name="Standard 2 4 10" xfId="1331" xr:uid="{00000000-0005-0000-0000-000016060000}"/>
    <cellStyle name="Standard 2 4 11" xfId="1332" xr:uid="{00000000-0005-0000-0000-000017060000}"/>
    <cellStyle name="Standard 2 4 2" xfId="1333" xr:uid="{00000000-0005-0000-0000-000018060000}"/>
    <cellStyle name="Standard 2 4 2 2" xfId="1334" xr:uid="{00000000-0005-0000-0000-000019060000}"/>
    <cellStyle name="Standard 2 4 2 2 2" xfId="1335" xr:uid="{00000000-0005-0000-0000-00001A060000}"/>
    <cellStyle name="Standard 2 4 2 2 2 2" xfId="1336" xr:uid="{00000000-0005-0000-0000-00001B060000}"/>
    <cellStyle name="Standard 2 4 2 2 2 2 2" xfId="1337" xr:uid="{00000000-0005-0000-0000-00001C060000}"/>
    <cellStyle name="Standard 2 4 2 2 3" xfId="1338" xr:uid="{00000000-0005-0000-0000-00001D060000}"/>
    <cellStyle name="Standard 2 4 2 3" xfId="1339" xr:uid="{00000000-0005-0000-0000-00001E060000}"/>
    <cellStyle name="Standard 2 4 3" xfId="1340" xr:uid="{00000000-0005-0000-0000-00001F060000}"/>
    <cellStyle name="Standard 2 4 4" xfId="1341" xr:uid="{00000000-0005-0000-0000-000020060000}"/>
    <cellStyle name="Standard 2 4 5" xfId="1342" xr:uid="{00000000-0005-0000-0000-000021060000}"/>
    <cellStyle name="Standard 2 4 6" xfId="1343" xr:uid="{00000000-0005-0000-0000-000022060000}"/>
    <cellStyle name="Standard 2 4 7" xfId="1344" xr:uid="{00000000-0005-0000-0000-000023060000}"/>
    <cellStyle name="Standard 2 4 8" xfId="1345" xr:uid="{00000000-0005-0000-0000-000024060000}"/>
    <cellStyle name="Standard 2 4 9" xfId="1346" xr:uid="{00000000-0005-0000-0000-000025060000}"/>
    <cellStyle name="Standard 2 40" xfId="1347" xr:uid="{00000000-0005-0000-0000-000026060000}"/>
    <cellStyle name="Standard 2 41" xfId="1348" xr:uid="{00000000-0005-0000-0000-000027060000}"/>
    <cellStyle name="Standard 2 42" xfId="1349" xr:uid="{00000000-0005-0000-0000-000028060000}"/>
    <cellStyle name="Standard 2 43" xfId="1350" xr:uid="{00000000-0005-0000-0000-000029060000}"/>
    <cellStyle name="Standard 2 44" xfId="1351" xr:uid="{00000000-0005-0000-0000-00002A060000}"/>
    <cellStyle name="Standard 2 45" xfId="1352" xr:uid="{00000000-0005-0000-0000-00002B060000}"/>
    <cellStyle name="Standard 2 46" xfId="1353" xr:uid="{00000000-0005-0000-0000-00002C060000}"/>
    <cellStyle name="Standard 2 47" xfId="1354" xr:uid="{00000000-0005-0000-0000-00002D060000}"/>
    <cellStyle name="Standard 2 48" xfId="1355" xr:uid="{00000000-0005-0000-0000-00002E060000}"/>
    <cellStyle name="Standard 2 49" xfId="1356" xr:uid="{00000000-0005-0000-0000-00002F060000}"/>
    <cellStyle name="Standard 2 5" xfId="1357" xr:uid="{00000000-0005-0000-0000-000030060000}"/>
    <cellStyle name="Standard 2 5 10" xfId="1358" xr:uid="{00000000-0005-0000-0000-000031060000}"/>
    <cellStyle name="Standard 2 5 11" xfId="1359" xr:uid="{00000000-0005-0000-0000-000032060000}"/>
    <cellStyle name="Standard 2 5 2" xfId="1360" xr:uid="{00000000-0005-0000-0000-000033060000}"/>
    <cellStyle name="Standard 2 5 2 2" xfId="1361" xr:uid="{00000000-0005-0000-0000-000034060000}"/>
    <cellStyle name="Standard 2 5 2 2 2" xfId="1362" xr:uid="{00000000-0005-0000-0000-000035060000}"/>
    <cellStyle name="Standard 2 5 2 2 2 2" xfId="1363" xr:uid="{00000000-0005-0000-0000-000036060000}"/>
    <cellStyle name="Standard 2 5 2 2 2 2 2" xfId="1364" xr:uid="{00000000-0005-0000-0000-000037060000}"/>
    <cellStyle name="Standard 2 5 2 2 3" xfId="1365" xr:uid="{00000000-0005-0000-0000-000038060000}"/>
    <cellStyle name="Standard 2 5 2 3" xfId="1366" xr:uid="{00000000-0005-0000-0000-000039060000}"/>
    <cellStyle name="Standard 2 5 3" xfId="1367" xr:uid="{00000000-0005-0000-0000-00003A060000}"/>
    <cellStyle name="Standard 2 5 4" xfId="1368" xr:uid="{00000000-0005-0000-0000-00003B060000}"/>
    <cellStyle name="Standard 2 5 5" xfId="1369" xr:uid="{00000000-0005-0000-0000-00003C060000}"/>
    <cellStyle name="Standard 2 5 6" xfId="1370" xr:uid="{00000000-0005-0000-0000-00003D060000}"/>
    <cellStyle name="Standard 2 5 7" xfId="1371" xr:uid="{00000000-0005-0000-0000-00003E060000}"/>
    <cellStyle name="Standard 2 5 8" xfId="1372" xr:uid="{00000000-0005-0000-0000-00003F060000}"/>
    <cellStyle name="Standard 2 5 9" xfId="1373" xr:uid="{00000000-0005-0000-0000-000040060000}"/>
    <cellStyle name="Standard 2 50" xfId="1374" xr:uid="{00000000-0005-0000-0000-000041060000}"/>
    <cellStyle name="Standard 2 51" xfId="1375" xr:uid="{00000000-0005-0000-0000-000042060000}"/>
    <cellStyle name="Standard 2 52" xfId="1376" xr:uid="{00000000-0005-0000-0000-000043060000}"/>
    <cellStyle name="Standard 2 53" xfId="1377" xr:uid="{00000000-0005-0000-0000-000044060000}"/>
    <cellStyle name="Standard 2 54" xfId="1378" xr:uid="{00000000-0005-0000-0000-000045060000}"/>
    <cellStyle name="Standard 2 55" xfId="1379" xr:uid="{00000000-0005-0000-0000-000046060000}"/>
    <cellStyle name="Standard 2 56" xfId="1380" xr:uid="{00000000-0005-0000-0000-000047060000}"/>
    <cellStyle name="Standard 2 57" xfId="1381" xr:uid="{00000000-0005-0000-0000-000048060000}"/>
    <cellStyle name="Standard 2 58" xfId="1382" xr:uid="{00000000-0005-0000-0000-000049060000}"/>
    <cellStyle name="Standard 2 59" xfId="1383" xr:uid="{00000000-0005-0000-0000-00004A060000}"/>
    <cellStyle name="Standard 2 6" xfId="1384" xr:uid="{00000000-0005-0000-0000-00004B060000}"/>
    <cellStyle name="Standard 2 6 10" xfId="1385" xr:uid="{00000000-0005-0000-0000-00004C060000}"/>
    <cellStyle name="Standard 2 6 11" xfId="1386" xr:uid="{00000000-0005-0000-0000-00004D060000}"/>
    <cellStyle name="Standard 2 6 2" xfId="1387" xr:uid="{00000000-0005-0000-0000-00004E060000}"/>
    <cellStyle name="Standard 2 6 2 2" xfId="1388" xr:uid="{00000000-0005-0000-0000-00004F060000}"/>
    <cellStyle name="Standard 2 6 2 2 2" xfId="1389" xr:uid="{00000000-0005-0000-0000-000050060000}"/>
    <cellStyle name="Standard 2 6 2 2 2 2" xfId="1390" xr:uid="{00000000-0005-0000-0000-000051060000}"/>
    <cellStyle name="Standard 2 6 2 2 2 2 2" xfId="1391" xr:uid="{00000000-0005-0000-0000-000052060000}"/>
    <cellStyle name="Standard 2 6 2 2 3" xfId="1392" xr:uid="{00000000-0005-0000-0000-000053060000}"/>
    <cellStyle name="Standard 2 6 2 3" xfId="1393" xr:uid="{00000000-0005-0000-0000-000054060000}"/>
    <cellStyle name="Standard 2 6 3" xfId="1394" xr:uid="{00000000-0005-0000-0000-000055060000}"/>
    <cellStyle name="Standard 2 6 4" xfId="1395" xr:uid="{00000000-0005-0000-0000-000056060000}"/>
    <cellStyle name="Standard 2 6 5" xfId="1396" xr:uid="{00000000-0005-0000-0000-000057060000}"/>
    <cellStyle name="Standard 2 6 6" xfId="1397" xr:uid="{00000000-0005-0000-0000-000058060000}"/>
    <cellStyle name="Standard 2 6 7" xfId="1398" xr:uid="{00000000-0005-0000-0000-000059060000}"/>
    <cellStyle name="Standard 2 6 8" xfId="1399" xr:uid="{00000000-0005-0000-0000-00005A060000}"/>
    <cellStyle name="Standard 2 6 9" xfId="1400" xr:uid="{00000000-0005-0000-0000-00005B060000}"/>
    <cellStyle name="Standard 2 60" xfId="1401" xr:uid="{00000000-0005-0000-0000-00005C060000}"/>
    <cellStyle name="Standard 2 61" xfId="1402" xr:uid="{00000000-0005-0000-0000-00005D060000}"/>
    <cellStyle name="Standard 2 62" xfId="1403" xr:uid="{00000000-0005-0000-0000-00005E060000}"/>
    <cellStyle name="Standard 2 63" xfId="1404" xr:uid="{00000000-0005-0000-0000-00005F060000}"/>
    <cellStyle name="Standard 2 64" xfId="1405" xr:uid="{00000000-0005-0000-0000-000060060000}"/>
    <cellStyle name="Standard 2 65" xfId="1406" xr:uid="{00000000-0005-0000-0000-000061060000}"/>
    <cellStyle name="Standard 2 66" xfId="1407" xr:uid="{00000000-0005-0000-0000-000062060000}"/>
    <cellStyle name="Standard 2 67" xfId="1408" xr:uid="{00000000-0005-0000-0000-000063060000}"/>
    <cellStyle name="Standard 2 68" xfId="1409" xr:uid="{00000000-0005-0000-0000-000064060000}"/>
    <cellStyle name="Standard 2 69" xfId="1410" xr:uid="{00000000-0005-0000-0000-000065060000}"/>
    <cellStyle name="Standard 2 7" xfId="1411" xr:uid="{00000000-0005-0000-0000-000066060000}"/>
    <cellStyle name="Standard 2 7 10" xfId="1412" xr:uid="{00000000-0005-0000-0000-000067060000}"/>
    <cellStyle name="Standard 2 7 11" xfId="1413" xr:uid="{00000000-0005-0000-0000-000068060000}"/>
    <cellStyle name="Standard 2 7 2" xfId="1414" xr:uid="{00000000-0005-0000-0000-000069060000}"/>
    <cellStyle name="Standard 2 7 2 2" xfId="1415" xr:uid="{00000000-0005-0000-0000-00006A060000}"/>
    <cellStyle name="Standard 2 7 2 2 2" xfId="1416" xr:uid="{00000000-0005-0000-0000-00006B060000}"/>
    <cellStyle name="Standard 2 7 2 2 2 2" xfId="1417" xr:uid="{00000000-0005-0000-0000-00006C060000}"/>
    <cellStyle name="Standard 2 7 2 2 2 2 2" xfId="1418" xr:uid="{00000000-0005-0000-0000-00006D060000}"/>
    <cellStyle name="Standard 2 7 2 2 3" xfId="1419" xr:uid="{00000000-0005-0000-0000-00006E060000}"/>
    <cellStyle name="Standard 2 7 2 3" xfId="1420" xr:uid="{00000000-0005-0000-0000-00006F060000}"/>
    <cellStyle name="Standard 2 7 3" xfId="1421" xr:uid="{00000000-0005-0000-0000-000070060000}"/>
    <cellStyle name="Standard 2 7 4" xfId="1422" xr:uid="{00000000-0005-0000-0000-000071060000}"/>
    <cellStyle name="Standard 2 7 5" xfId="1423" xr:uid="{00000000-0005-0000-0000-000072060000}"/>
    <cellStyle name="Standard 2 7 6" xfId="1424" xr:uid="{00000000-0005-0000-0000-000073060000}"/>
    <cellStyle name="Standard 2 7 7" xfId="1425" xr:uid="{00000000-0005-0000-0000-000074060000}"/>
    <cellStyle name="Standard 2 7 8" xfId="1426" xr:uid="{00000000-0005-0000-0000-000075060000}"/>
    <cellStyle name="Standard 2 7 9" xfId="1427" xr:uid="{00000000-0005-0000-0000-000076060000}"/>
    <cellStyle name="Standard 2 70" xfId="1428" xr:uid="{00000000-0005-0000-0000-000077060000}"/>
    <cellStyle name="Standard 2 71" xfId="1429" xr:uid="{00000000-0005-0000-0000-000078060000}"/>
    <cellStyle name="Standard 2 72" xfId="1430" xr:uid="{00000000-0005-0000-0000-000079060000}"/>
    <cellStyle name="Standard 2 73" xfId="1431" xr:uid="{00000000-0005-0000-0000-00007A060000}"/>
    <cellStyle name="Standard 2 74" xfId="1432" xr:uid="{00000000-0005-0000-0000-00007B060000}"/>
    <cellStyle name="Standard 2 75" xfId="1433" xr:uid="{00000000-0005-0000-0000-00007C060000}"/>
    <cellStyle name="Standard 2 76" xfId="1434" xr:uid="{00000000-0005-0000-0000-00007D060000}"/>
    <cellStyle name="Standard 2 77" xfId="1435" xr:uid="{00000000-0005-0000-0000-00007E060000}"/>
    <cellStyle name="Standard 2 78" xfId="1436" xr:uid="{00000000-0005-0000-0000-00007F060000}"/>
    <cellStyle name="Standard 2 79" xfId="1437" xr:uid="{00000000-0005-0000-0000-000080060000}"/>
    <cellStyle name="Standard 2 8" xfId="1438" xr:uid="{00000000-0005-0000-0000-000081060000}"/>
    <cellStyle name="Standard 2 8 10" xfId="1439" xr:uid="{00000000-0005-0000-0000-000082060000}"/>
    <cellStyle name="Standard 2 8 11" xfId="1440" xr:uid="{00000000-0005-0000-0000-000083060000}"/>
    <cellStyle name="Standard 2 8 2" xfId="1441" xr:uid="{00000000-0005-0000-0000-000084060000}"/>
    <cellStyle name="Standard 2 8 2 2" xfId="1442" xr:uid="{00000000-0005-0000-0000-000085060000}"/>
    <cellStyle name="Standard 2 8 2 2 2" xfId="1443" xr:uid="{00000000-0005-0000-0000-000086060000}"/>
    <cellStyle name="Standard 2 8 2 2 2 2" xfId="1444" xr:uid="{00000000-0005-0000-0000-000087060000}"/>
    <cellStyle name="Standard 2 8 2 2 2 2 2" xfId="1445" xr:uid="{00000000-0005-0000-0000-000088060000}"/>
    <cellStyle name="Standard 2 8 2 2 3" xfId="1446" xr:uid="{00000000-0005-0000-0000-000089060000}"/>
    <cellStyle name="Standard 2 8 2 3" xfId="1447" xr:uid="{00000000-0005-0000-0000-00008A060000}"/>
    <cellStyle name="Standard 2 8 2 4" xfId="1448" xr:uid="{00000000-0005-0000-0000-00008B060000}"/>
    <cellStyle name="Standard 2 8 2 5" xfId="1449" xr:uid="{00000000-0005-0000-0000-00008C060000}"/>
    <cellStyle name="Standard 2 8 2 6" xfId="1450" xr:uid="{00000000-0005-0000-0000-00008D060000}"/>
    <cellStyle name="Standard 2 8 2 7" xfId="1451" xr:uid="{00000000-0005-0000-0000-00008E060000}"/>
    <cellStyle name="Standard 2 8 2 8" xfId="1452" xr:uid="{00000000-0005-0000-0000-00008F060000}"/>
    <cellStyle name="Standard 2 8 3" xfId="1453" xr:uid="{00000000-0005-0000-0000-000090060000}"/>
    <cellStyle name="Standard 2 8 4" xfId="1454" xr:uid="{00000000-0005-0000-0000-000091060000}"/>
    <cellStyle name="Standard 2 8 4 2" xfId="1455" xr:uid="{00000000-0005-0000-0000-000092060000}"/>
    <cellStyle name="Standard 2 8 5" xfId="1456" xr:uid="{00000000-0005-0000-0000-000093060000}"/>
    <cellStyle name="Standard 2 8 5 2" xfId="1457" xr:uid="{00000000-0005-0000-0000-000094060000}"/>
    <cellStyle name="Standard 2 8 6" xfId="1458" xr:uid="{00000000-0005-0000-0000-000095060000}"/>
    <cellStyle name="Standard 2 8 7" xfId="1459" xr:uid="{00000000-0005-0000-0000-000096060000}"/>
    <cellStyle name="Standard 2 8 8" xfId="1460" xr:uid="{00000000-0005-0000-0000-000097060000}"/>
    <cellStyle name="Standard 2 8 9" xfId="1461" xr:uid="{00000000-0005-0000-0000-000098060000}"/>
    <cellStyle name="Standard 2 80" xfId="1462" xr:uid="{00000000-0005-0000-0000-000099060000}"/>
    <cellStyle name="Standard 2 81" xfId="1463" xr:uid="{00000000-0005-0000-0000-00009A060000}"/>
    <cellStyle name="Standard 2 82" xfId="1464" xr:uid="{00000000-0005-0000-0000-00009B060000}"/>
    <cellStyle name="Standard 2 83" xfId="1465" xr:uid="{00000000-0005-0000-0000-00009C060000}"/>
    <cellStyle name="Standard 2 84" xfId="1466" xr:uid="{00000000-0005-0000-0000-00009D060000}"/>
    <cellStyle name="Standard 2 85" xfId="1467" xr:uid="{00000000-0005-0000-0000-00009E060000}"/>
    <cellStyle name="Standard 2 86" xfId="1468" xr:uid="{00000000-0005-0000-0000-00009F060000}"/>
    <cellStyle name="Standard 2 87" xfId="1469" xr:uid="{00000000-0005-0000-0000-0000A0060000}"/>
    <cellStyle name="Standard 2 88" xfId="1470" xr:uid="{00000000-0005-0000-0000-0000A1060000}"/>
    <cellStyle name="Standard 2 89" xfId="1471" xr:uid="{00000000-0005-0000-0000-0000A2060000}"/>
    <cellStyle name="Standard 2 9" xfId="1472" xr:uid="{00000000-0005-0000-0000-0000A3060000}"/>
    <cellStyle name="Standard 2 9 2" xfId="1473" xr:uid="{00000000-0005-0000-0000-0000A4060000}"/>
    <cellStyle name="Standard 2 9 2 2" xfId="1474" xr:uid="{00000000-0005-0000-0000-0000A5060000}"/>
    <cellStyle name="Standard 2 9 2 2 2" xfId="1475" xr:uid="{00000000-0005-0000-0000-0000A6060000}"/>
    <cellStyle name="Standard 2 9 2 2 2 2" xfId="1476" xr:uid="{00000000-0005-0000-0000-0000A7060000}"/>
    <cellStyle name="Standard 2 9 2 2 2 2 2" xfId="1477" xr:uid="{00000000-0005-0000-0000-0000A8060000}"/>
    <cellStyle name="Standard 2 9 2 2 3" xfId="1478" xr:uid="{00000000-0005-0000-0000-0000A9060000}"/>
    <cellStyle name="Standard 2 9 2 3" xfId="1479" xr:uid="{00000000-0005-0000-0000-0000AA060000}"/>
    <cellStyle name="Standard 2 9 3" xfId="1480" xr:uid="{00000000-0005-0000-0000-0000AB060000}"/>
    <cellStyle name="Standard 2 9 4" xfId="1481" xr:uid="{00000000-0005-0000-0000-0000AC060000}"/>
    <cellStyle name="Standard 2 9 5" xfId="1482" xr:uid="{00000000-0005-0000-0000-0000AD060000}"/>
    <cellStyle name="Standard 2 9 6" xfId="1483" xr:uid="{00000000-0005-0000-0000-0000AE060000}"/>
    <cellStyle name="Standard 2 9 7" xfId="1484" xr:uid="{00000000-0005-0000-0000-0000AF060000}"/>
    <cellStyle name="Standard 2 9 8" xfId="1485" xr:uid="{00000000-0005-0000-0000-0000B0060000}"/>
    <cellStyle name="Standard 2 90" xfId="1486" xr:uid="{00000000-0005-0000-0000-0000B1060000}"/>
    <cellStyle name="Standard 2 91" xfId="1487" xr:uid="{00000000-0005-0000-0000-0000B2060000}"/>
    <cellStyle name="Standard 2 92" xfId="1488" xr:uid="{00000000-0005-0000-0000-0000B3060000}"/>
    <cellStyle name="Standard 2 93" xfId="1489" xr:uid="{00000000-0005-0000-0000-0000B4060000}"/>
    <cellStyle name="Standard 2 94" xfId="1490" xr:uid="{00000000-0005-0000-0000-0000B5060000}"/>
    <cellStyle name="Standard 2 95" xfId="1491" xr:uid="{00000000-0005-0000-0000-0000B6060000}"/>
    <cellStyle name="Standard 2 96" xfId="1492" xr:uid="{00000000-0005-0000-0000-0000B7060000}"/>
    <cellStyle name="Standard 2 97" xfId="1493" xr:uid="{00000000-0005-0000-0000-0000B8060000}"/>
    <cellStyle name="Standard 2 98" xfId="1494" xr:uid="{00000000-0005-0000-0000-0000B9060000}"/>
    <cellStyle name="Standard 2 99" xfId="1495" xr:uid="{00000000-0005-0000-0000-0000BA060000}"/>
    <cellStyle name="Standard 20" xfId="1496" xr:uid="{00000000-0005-0000-0000-0000BB060000}"/>
    <cellStyle name="Standard 20 2" xfId="1497" xr:uid="{00000000-0005-0000-0000-0000BC060000}"/>
    <cellStyle name="Standard 20 3" xfId="1498" xr:uid="{00000000-0005-0000-0000-0000BD060000}"/>
    <cellStyle name="Standard 21" xfId="1499" xr:uid="{00000000-0005-0000-0000-0000BE060000}"/>
    <cellStyle name="Standard 21 2" xfId="1500" xr:uid="{00000000-0005-0000-0000-0000BF060000}"/>
    <cellStyle name="Standard 21 3" xfId="1501" xr:uid="{00000000-0005-0000-0000-0000C0060000}"/>
    <cellStyle name="Standard 22" xfId="1502" xr:uid="{00000000-0005-0000-0000-0000C1060000}"/>
    <cellStyle name="Standard 22 2" xfId="1503" xr:uid="{00000000-0005-0000-0000-0000C2060000}"/>
    <cellStyle name="Standard 22 3" xfId="1504" xr:uid="{00000000-0005-0000-0000-0000C3060000}"/>
    <cellStyle name="Standard 23" xfId="1505" xr:uid="{00000000-0005-0000-0000-0000C4060000}"/>
    <cellStyle name="Standard 23 2" xfId="1506" xr:uid="{00000000-0005-0000-0000-0000C5060000}"/>
    <cellStyle name="Standard 24" xfId="1507" xr:uid="{00000000-0005-0000-0000-0000C6060000}"/>
    <cellStyle name="Standard 24 2" xfId="1508" xr:uid="{00000000-0005-0000-0000-0000C7060000}"/>
    <cellStyle name="Standard 25" xfId="1509" xr:uid="{00000000-0005-0000-0000-0000C8060000}"/>
    <cellStyle name="Standard 26" xfId="1510" xr:uid="{00000000-0005-0000-0000-0000C9060000}"/>
    <cellStyle name="Standard 26 2" xfId="1511" xr:uid="{00000000-0005-0000-0000-0000CA060000}"/>
    <cellStyle name="Standard 26 3" xfId="1512" xr:uid="{00000000-0005-0000-0000-0000CB060000}"/>
    <cellStyle name="Standard 27" xfId="1513" xr:uid="{00000000-0005-0000-0000-0000CC060000}"/>
    <cellStyle name="Standard 27 2" xfId="1514" xr:uid="{00000000-0005-0000-0000-0000CD060000}"/>
    <cellStyle name="Standard 28" xfId="1515" xr:uid="{00000000-0005-0000-0000-0000CE060000}"/>
    <cellStyle name="Standard 29" xfId="1516" xr:uid="{00000000-0005-0000-0000-0000CF060000}"/>
    <cellStyle name="Standard 3" xfId="1517" xr:uid="{00000000-0005-0000-0000-0000D0060000}"/>
    <cellStyle name="Standard 3 10" xfId="1518" xr:uid="{00000000-0005-0000-0000-0000D1060000}"/>
    <cellStyle name="Standard 3 11" xfId="1519" xr:uid="{00000000-0005-0000-0000-0000D2060000}"/>
    <cellStyle name="Standard 3 12" xfId="1520" xr:uid="{00000000-0005-0000-0000-0000D3060000}"/>
    <cellStyle name="Standard 3 13" xfId="1521" xr:uid="{00000000-0005-0000-0000-0000D4060000}"/>
    <cellStyle name="Standard 3 14" xfId="1522" xr:uid="{00000000-0005-0000-0000-0000D5060000}"/>
    <cellStyle name="Standard 3 15" xfId="1523" xr:uid="{00000000-0005-0000-0000-0000D6060000}"/>
    <cellStyle name="Standard 3 16" xfId="1524" xr:uid="{00000000-0005-0000-0000-0000D7060000}"/>
    <cellStyle name="Standard 3 17" xfId="1525" xr:uid="{00000000-0005-0000-0000-0000D8060000}"/>
    <cellStyle name="Standard 3 17 2" xfId="1526" xr:uid="{00000000-0005-0000-0000-0000D9060000}"/>
    <cellStyle name="Standard 3 17 2 2" xfId="1527" xr:uid="{00000000-0005-0000-0000-0000DA060000}"/>
    <cellStyle name="Standard 3 18" xfId="1528" xr:uid="{00000000-0005-0000-0000-0000DB060000}"/>
    <cellStyle name="Standard 3 19" xfId="1529" xr:uid="{00000000-0005-0000-0000-0000DC060000}"/>
    <cellStyle name="Standard 3 2" xfId="1530" xr:uid="{00000000-0005-0000-0000-0000DD060000}"/>
    <cellStyle name="Standard 3 2 10" xfId="1531" xr:uid="{00000000-0005-0000-0000-0000DE060000}"/>
    <cellStyle name="Standard 3 2 11" xfId="1532" xr:uid="{00000000-0005-0000-0000-0000DF060000}"/>
    <cellStyle name="Standard 3 2 12" xfId="1533" xr:uid="{00000000-0005-0000-0000-0000E0060000}"/>
    <cellStyle name="Standard 3 2 13" xfId="1534" xr:uid="{00000000-0005-0000-0000-0000E1060000}"/>
    <cellStyle name="Standard 3 2 14" xfId="1535" xr:uid="{00000000-0005-0000-0000-0000E2060000}"/>
    <cellStyle name="Standard 3 2 15" xfId="1536" xr:uid="{00000000-0005-0000-0000-0000E3060000}"/>
    <cellStyle name="Standard 3 2 16" xfId="1537" xr:uid="{00000000-0005-0000-0000-0000E4060000}"/>
    <cellStyle name="Standard 3 2 17" xfId="1538" xr:uid="{00000000-0005-0000-0000-0000E5060000}"/>
    <cellStyle name="Standard 3 2 2" xfId="1539" xr:uid="{00000000-0005-0000-0000-0000E6060000}"/>
    <cellStyle name="Standard 3 2 2 10" xfId="1540" xr:uid="{00000000-0005-0000-0000-0000E7060000}"/>
    <cellStyle name="Standard 3 2 2 2" xfId="1541" xr:uid="{00000000-0005-0000-0000-0000E8060000}"/>
    <cellStyle name="Standard 3 2 2 2 2" xfId="1542" xr:uid="{00000000-0005-0000-0000-0000E9060000}"/>
    <cellStyle name="Standard 3 2 2 2 2 2" xfId="1543" xr:uid="{00000000-0005-0000-0000-0000EA060000}"/>
    <cellStyle name="Standard 3 2 2 2 2 3" xfId="1544" xr:uid="{00000000-0005-0000-0000-0000EB060000}"/>
    <cellStyle name="Standard 3 2 2 2 2 4" xfId="1545" xr:uid="{00000000-0005-0000-0000-0000EC060000}"/>
    <cellStyle name="Standard 3 2 2 2 2 5" xfId="1546" xr:uid="{00000000-0005-0000-0000-0000ED060000}"/>
    <cellStyle name="Standard 3 2 2 2 2 6" xfId="1547" xr:uid="{00000000-0005-0000-0000-0000EE060000}"/>
    <cellStyle name="Standard 3 2 2 2 3" xfId="1548" xr:uid="{00000000-0005-0000-0000-0000EF060000}"/>
    <cellStyle name="Standard 3 2 2 2 4" xfId="1549" xr:uid="{00000000-0005-0000-0000-0000F0060000}"/>
    <cellStyle name="Standard 3 2 2 2 5" xfId="1550" xr:uid="{00000000-0005-0000-0000-0000F1060000}"/>
    <cellStyle name="Standard 3 2 2 2 6" xfId="1551" xr:uid="{00000000-0005-0000-0000-0000F2060000}"/>
    <cellStyle name="Standard 3 2 2 3" xfId="1552" xr:uid="{00000000-0005-0000-0000-0000F3060000}"/>
    <cellStyle name="Standard 3 2 2 4" xfId="1553" xr:uid="{00000000-0005-0000-0000-0000F4060000}"/>
    <cellStyle name="Standard 3 2 2 5" xfId="1554" xr:uid="{00000000-0005-0000-0000-0000F5060000}"/>
    <cellStyle name="Standard 3 2 2 6" xfId="1555" xr:uid="{00000000-0005-0000-0000-0000F6060000}"/>
    <cellStyle name="Standard 3 2 2 7" xfId="1556" xr:uid="{00000000-0005-0000-0000-0000F7060000}"/>
    <cellStyle name="Standard 3 2 2 8" xfId="1557" xr:uid="{00000000-0005-0000-0000-0000F8060000}"/>
    <cellStyle name="Standard 3 2 2 9" xfId="1558" xr:uid="{00000000-0005-0000-0000-0000F9060000}"/>
    <cellStyle name="Standard 3 2 3" xfId="1559" xr:uid="{00000000-0005-0000-0000-0000FA060000}"/>
    <cellStyle name="Standard 3 2 3 2" xfId="1560" xr:uid="{00000000-0005-0000-0000-0000FB060000}"/>
    <cellStyle name="Standard 3 2 3 2 2" xfId="1561" xr:uid="{00000000-0005-0000-0000-0000FC060000}"/>
    <cellStyle name="Standard 3 2 3 2 2 2" xfId="1562" xr:uid="{00000000-0005-0000-0000-0000FD060000}"/>
    <cellStyle name="Standard 3 2 3 3" xfId="1563" xr:uid="{00000000-0005-0000-0000-0000FE060000}"/>
    <cellStyle name="Standard 3 2 3 4" xfId="1564" xr:uid="{00000000-0005-0000-0000-0000FF060000}"/>
    <cellStyle name="Standard 3 2 3 5" xfId="1565" xr:uid="{00000000-0005-0000-0000-000000070000}"/>
    <cellStyle name="Standard 3 2 3 6" xfId="1566" xr:uid="{00000000-0005-0000-0000-000001070000}"/>
    <cellStyle name="Standard 3 2 3 7" xfId="1567" xr:uid="{00000000-0005-0000-0000-000002070000}"/>
    <cellStyle name="Standard 3 2 3 8" xfId="1568" xr:uid="{00000000-0005-0000-0000-000003070000}"/>
    <cellStyle name="Standard 3 2 4" xfId="1569" xr:uid="{00000000-0005-0000-0000-000004070000}"/>
    <cellStyle name="Standard 3 2 4 2" xfId="1570" xr:uid="{00000000-0005-0000-0000-000005070000}"/>
    <cellStyle name="Standard 3 2 4 2 2" xfId="1571" xr:uid="{00000000-0005-0000-0000-000006070000}"/>
    <cellStyle name="Standard 3 2 4 2 2 2" xfId="1572" xr:uid="{00000000-0005-0000-0000-000007070000}"/>
    <cellStyle name="Standard 3 2 4 3" xfId="1573" xr:uid="{00000000-0005-0000-0000-000008070000}"/>
    <cellStyle name="Standard 3 2 4 4" xfId="1574" xr:uid="{00000000-0005-0000-0000-000009070000}"/>
    <cellStyle name="Standard 3 2 5" xfId="1575" xr:uid="{00000000-0005-0000-0000-00000A070000}"/>
    <cellStyle name="Standard 3 2 5 2" xfId="1576" xr:uid="{00000000-0005-0000-0000-00000B070000}"/>
    <cellStyle name="Standard 3 2 5 2 2" xfId="1577" xr:uid="{00000000-0005-0000-0000-00000C070000}"/>
    <cellStyle name="Standard 3 2 5 2 2 2" xfId="1578" xr:uid="{00000000-0005-0000-0000-00000D070000}"/>
    <cellStyle name="Standard 3 2 5 3" xfId="1579" xr:uid="{00000000-0005-0000-0000-00000E070000}"/>
    <cellStyle name="Standard 3 2 5 4" xfId="1580" xr:uid="{00000000-0005-0000-0000-00000F070000}"/>
    <cellStyle name="Standard 3 2 6" xfId="1581" xr:uid="{00000000-0005-0000-0000-000010070000}"/>
    <cellStyle name="Standard 3 2 6 2" xfId="1582" xr:uid="{00000000-0005-0000-0000-000011070000}"/>
    <cellStyle name="Standard 3 2 6 2 2" xfId="1583" xr:uid="{00000000-0005-0000-0000-000012070000}"/>
    <cellStyle name="Standard 3 2 6 2 2 2" xfId="1584" xr:uid="{00000000-0005-0000-0000-000013070000}"/>
    <cellStyle name="Standard 3 2 6 3" xfId="1585" xr:uid="{00000000-0005-0000-0000-000014070000}"/>
    <cellStyle name="Standard 3 2 6 4" xfId="1586" xr:uid="{00000000-0005-0000-0000-000015070000}"/>
    <cellStyle name="Standard 3 2 7" xfId="1587" xr:uid="{00000000-0005-0000-0000-000016070000}"/>
    <cellStyle name="Standard 3 2 7 2" xfId="1588" xr:uid="{00000000-0005-0000-0000-000017070000}"/>
    <cellStyle name="Standard 3 2 7 2 2" xfId="1589" xr:uid="{00000000-0005-0000-0000-000018070000}"/>
    <cellStyle name="Standard 3 2 7 2 2 2" xfId="1590" xr:uid="{00000000-0005-0000-0000-000019070000}"/>
    <cellStyle name="Standard 3 2 7 3" xfId="1591" xr:uid="{00000000-0005-0000-0000-00001A070000}"/>
    <cellStyle name="Standard 3 2 7 4" xfId="1592" xr:uid="{00000000-0005-0000-0000-00001B070000}"/>
    <cellStyle name="Standard 3 2 8" xfId="1593" xr:uid="{00000000-0005-0000-0000-00001C070000}"/>
    <cellStyle name="Standard 3 2 9" xfId="1594" xr:uid="{00000000-0005-0000-0000-00001D070000}"/>
    <cellStyle name="Standard 3 20" xfId="1595" xr:uid="{00000000-0005-0000-0000-00001E070000}"/>
    <cellStyle name="Standard 3 21" xfId="1596" xr:uid="{00000000-0005-0000-0000-00001F070000}"/>
    <cellStyle name="Standard 3 22" xfId="1597" xr:uid="{00000000-0005-0000-0000-000020070000}"/>
    <cellStyle name="Standard 3 23" xfId="1598" xr:uid="{00000000-0005-0000-0000-000021070000}"/>
    <cellStyle name="Standard 3 24" xfId="1599" xr:uid="{00000000-0005-0000-0000-000022070000}"/>
    <cellStyle name="Standard 3 25" xfId="1600" xr:uid="{00000000-0005-0000-0000-000023070000}"/>
    <cellStyle name="Standard 3 26" xfId="1601" xr:uid="{00000000-0005-0000-0000-000024070000}"/>
    <cellStyle name="Standard 3 27" xfId="1602" xr:uid="{00000000-0005-0000-0000-000025070000}"/>
    <cellStyle name="Standard 3 28" xfId="1603" xr:uid="{00000000-0005-0000-0000-000026070000}"/>
    <cellStyle name="Standard 3 29" xfId="1604" xr:uid="{00000000-0005-0000-0000-000027070000}"/>
    <cellStyle name="Standard 3 3" xfId="1605" xr:uid="{00000000-0005-0000-0000-000028070000}"/>
    <cellStyle name="Standard 3 3 10" xfId="1606" xr:uid="{00000000-0005-0000-0000-000029070000}"/>
    <cellStyle name="Standard 3 3 11" xfId="1607" xr:uid="{00000000-0005-0000-0000-00002A070000}"/>
    <cellStyle name="Standard 3 3 12" xfId="1608" xr:uid="{00000000-0005-0000-0000-00002B070000}"/>
    <cellStyle name="Standard 3 3 2" xfId="1609" xr:uid="{00000000-0005-0000-0000-00002C070000}"/>
    <cellStyle name="Standard 3 3 3" xfId="1610" xr:uid="{00000000-0005-0000-0000-00002D070000}"/>
    <cellStyle name="Standard 3 3 4" xfId="1611" xr:uid="{00000000-0005-0000-0000-00002E070000}"/>
    <cellStyle name="Standard 3 3 5" xfId="1612" xr:uid="{00000000-0005-0000-0000-00002F070000}"/>
    <cellStyle name="Standard 3 3 6" xfId="1613" xr:uid="{00000000-0005-0000-0000-000030070000}"/>
    <cellStyle name="Standard 3 3 7" xfId="1614" xr:uid="{00000000-0005-0000-0000-000031070000}"/>
    <cellStyle name="Standard 3 3 8" xfId="1615" xr:uid="{00000000-0005-0000-0000-000032070000}"/>
    <cellStyle name="Standard 3 3 9" xfId="1616" xr:uid="{00000000-0005-0000-0000-000033070000}"/>
    <cellStyle name="Standard 3 30" xfId="1617" xr:uid="{00000000-0005-0000-0000-000034070000}"/>
    <cellStyle name="Standard 3 4" xfId="1618" xr:uid="{00000000-0005-0000-0000-000035070000}"/>
    <cellStyle name="Standard 3 4 2" xfId="1619" xr:uid="{00000000-0005-0000-0000-000036070000}"/>
    <cellStyle name="Standard 3 4 2 2" xfId="1620" xr:uid="{00000000-0005-0000-0000-000037070000}"/>
    <cellStyle name="Standard 3 4 2 2 2" xfId="1621" xr:uid="{00000000-0005-0000-0000-000038070000}"/>
    <cellStyle name="Standard 3 4 2 2 2 2" xfId="1622" xr:uid="{00000000-0005-0000-0000-000039070000}"/>
    <cellStyle name="Standard 3 4 2 3" xfId="1623" xr:uid="{00000000-0005-0000-0000-00003A070000}"/>
    <cellStyle name="Standard 3 4 2 4" xfId="1624" xr:uid="{00000000-0005-0000-0000-00003B070000}"/>
    <cellStyle name="Standard 3 4 2 5" xfId="1625" xr:uid="{00000000-0005-0000-0000-00003C070000}"/>
    <cellStyle name="Standard 3 4 3" xfId="1626" xr:uid="{00000000-0005-0000-0000-00003D070000}"/>
    <cellStyle name="Standard 3 4 4" xfId="1627" xr:uid="{00000000-0005-0000-0000-00003E070000}"/>
    <cellStyle name="Standard 3 4 5" xfId="1628" xr:uid="{00000000-0005-0000-0000-00003F070000}"/>
    <cellStyle name="Standard 3 4 6" xfId="1629" xr:uid="{00000000-0005-0000-0000-000040070000}"/>
    <cellStyle name="Standard 3 4 7" xfId="1630" xr:uid="{00000000-0005-0000-0000-000041070000}"/>
    <cellStyle name="Standard 3 4 8" xfId="1631" xr:uid="{00000000-0005-0000-0000-000042070000}"/>
    <cellStyle name="Standard 3 4 9" xfId="1632" xr:uid="{00000000-0005-0000-0000-000043070000}"/>
    <cellStyle name="Standard 3 5" xfId="1633" xr:uid="{00000000-0005-0000-0000-000044070000}"/>
    <cellStyle name="Standard 3 5 2" xfId="1634" xr:uid="{00000000-0005-0000-0000-000045070000}"/>
    <cellStyle name="Standard 3 5 2 2" xfId="1635" xr:uid="{00000000-0005-0000-0000-000046070000}"/>
    <cellStyle name="Standard 3 5 2 2 2" xfId="1636" xr:uid="{00000000-0005-0000-0000-000047070000}"/>
    <cellStyle name="Standard 3 5 2 2 2 2" xfId="1637" xr:uid="{00000000-0005-0000-0000-000048070000}"/>
    <cellStyle name="Standard 3 5 2 3" xfId="1638" xr:uid="{00000000-0005-0000-0000-000049070000}"/>
    <cellStyle name="Standard 3 5 3" xfId="1639" xr:uid="{00000000-0005-0000-0000-00004A070000}"/>
    <cellStyle name="Standard 3 5 4" xfId="1640" xr:uid="{00000000-0005-0000-0000-00004B070000}"/>
    <cellStyle name="Standard 3 5 5" xfId="1641" xr:uid="{00000000-0005-0000-0000-00004C070000}"/>
    <cellStyle name="Standard 3 6" xfId="1642" xr:uid="{00000000-0005-0000-0000-00004D070000}"/>
    <cellStyle name="Standard 3 6 2" xfId="1643" xr:uid="{00000000-0005-0000-0000-00004E070000}"/>
    <cellStyle name="Standard 3 6 2 2" xfId="1644" xr:uid="{00000000-0005-0000-0000-00004F070000}"/>
    <cellStyle name="Standard 3 6 2 2 2" xfId="1645" xr:uid="{00000000-0005-0000-0000-000050070000}"/>
    <cellStyle name="Standard 3 6 2 2 2 2" xfId="1646" xr:uid="{00000000-0005-0000-0000-000051070000}"/>
    <cellStyle name="Standard 3 6 2 3" xfId="1647" xr:uid="{00000000-0005-0000-0000-000052070000}"/>
    <cellStyle name="Standard 3 6 3" xfId="1648" xr:uid="{00000000-0005-0000-0000-000053070000}"/>
    <cellStyle name="Standard 3 6 4" xfId="1649" xr:uid="{00000000-0005-0000-0000-000054070000}"/>
    <cellStyle name="Standard 3 6 5" xfId="1650" xr:uid="{00000000-0005-0000-0000-000055070000}"/>
    <cellStyle name="Standard 3 7" xfId="1651" xr:uid="{00000000-0005-0000-0000-000056070000}"/>
    <cellStyle name="Standard 3 7 2" xfId="1652" xr:uid="{00000000-0005-0000-0000-000057070000}"/>
    <cellStyle name="Standard 3 7 2 2" xfId="1653" xr:uid="{00000000-0005-0000-0000-000058070000}"/>
    <cellStyle name="Standard 3 7 2 2 2" xfId="1654" xr:uid="{00000000-0005-0000-0000-000059070000}"/>
    <cellStyle name="Standard 3 7 2 2 2 2" xfId="1655" xr:uid="{00000000-0005-0000-0000-00005A070000}"/>
    <cellStyle name="Standard 3 7 2 3" xfId="1656" xr:uid="{00000000-0005-0000-0000-00005B070000}"/>
    <cellStyle name="Standard 3 7 3" xfId="1657" xr:uid="{00000000-0005-0000-0000-00005C070000}"/>
    <cellStyle name="Standard 3 7 4" xfId="1658" xr:uid="{00000000-0005-0000-0000-00005D070000}"/>
    <cellStyle name="Standard 3 7 5" xfId="1659" xr:uid="{00000000-0005-0000-0000-00005E070000}"/>
    <cellStyle name="Standard 3 8" xfId="1660" xr:uid="{00000000-0005-0000-0000-00005F070000}"/>
    <cellStyle name="Standard 3 8 2" xfId="1661" xr:uid="{00000000-0005-0000-0000-000060070000}"/>
    <cellStyle name="Standard 3 8 2 2" xfId="1662" xr:uid="{00000000-0005-0000-0000-000061070000}"/>
    <cellStyle name="Standard 3 8 2 2 2" xfId="1663" xr:uid="{00000000-0005-0000-0000-000062070000}"/>
    <cellStyle name="Standard 3 8 2 2 2 2" xfId="1664" xr:uid="{00000000-0005-0000-0000-000063070000}"/>
    <cellStyle name="Standard 3 8 2 3" xfId="1665" xr:uid="{00000000-0005-0000-0000-000064070000}"/>
    <cellStyle name="Standard 3 8 3" xfId="1666" xr:uid="{00000000-0005-0000-0000-000065070000}"/>
    <cellStyle name="Standard 3 8 4" xfId="1667" xr:uid="{00000000-0005-0000-0000-000066070000}"/>
    <cellStyle name="Standard 3 8 5" xfId="1668" xr:uid="{00000000-0005-0000-0000-000067070000}"/>
    <cellStyle name="Standard 3 9" xfId="1669" xr:uid="{00000000-0005-0000-0000-000068070000}"/>
    <cellStyle name="Standard 3 9 2" xfId="1670" xr:uid="{00000000-0005-0000-0000-000069070000}"/>
    <cellStyle name="Standard 3 9 2 2" xfId="1671" xr:uid="{00000000-0005-0000-0000-00006A070000}"/>
    <cellStyle name="Standard 3 9 2 2 2" xfId="1672" xr:uid="{00000000-0005-0000-0000-00006B070000}"/>
    <cellStyle name="Standard 3 9 2 2 2 2" xfId="1673" xr:uid="{00000000-0005-0000-0000-00006C070000}"/>
    <cellStyle name="Standard 3 9 2 3" xfId="1674" xr:uid="{00000000-0005-0000-0000-00006D070000}"/>
    <cellStyle name="Standard 3 9 3" xfId="1675" xr:uid="{00000000-0005-0000-0000-00006E070000}"/>
    <cellStyle name="Standard 30" xfId="1676" xr:uid="{00000000-0005-0000-0000-00006F070000}"/>
    <cellStyle name="Standard 31" xfId="1677" xr:uid="{00000000-0005-0000-0000-000070070000}"/>
    <cellStyle name="Standard 32" xfId="1678" xr:uid="{00000000-0005-0000-0000-000071070000}"/>
    <cellStyle name="Standard 33" xfId="1679" xr:uid="{00000000-0005-0000-0000-000072070000}"/>
    <cellStyle name="Standard 34" xfId="1680" xr:uid="{00000000-0005-0000-0000-000073070000}"/>
    <cellStyle name="Standard 35" xfId="1681" xr:uid="{00000000-0005-0000-0000-000074070000}"/>
    <cellStyle name="Standard 36" xfId="1682" xr:uid="{00000000-0005-0000-0000-000075070000}"/>
    <cellStyle name="Standard 37" xfId="1683" xr:uid="{00000000-0005-0000-0000-000076070000}"/>
    <cellStyle name="Standard 38" xfId="1684" xr:uid="{00000000-0005-0000-0000-000077070000}"/>
    <cellStyle name="Standard 39" xfId="1685" xr:uid="{00000000-0005-0000-0000-000078070000}"/>
    <cellStyle name="Standard 4" xfId="1686" xr:uid="{00000000-0005-0000-0000-000079070000}"/>
    <cellStyle name="Standard 4 10" xfId="1687" xr:uid="{00000000-0005-0000-0000-00007A070000}"/>
    <cellStyle name="Standard 4 11" xfId="1688" xr:uid="{00000000-0005-0000-0000-00007B070000}"/>
    <cellStyle name="Standard 4 12" xfId="1689" xr:uid="{00000000-0005-0000-0000-00007C070000}"/>
    <cellStyle name="Standard 4 13" xfId="1690" xr:uid="{00000000-0005-0000-0000-00007D070000}"/>
    <cellStyle name="Standard 4 13 2" xfId="1691" xr:uid="{00000000-0005-0000-0000-00007E070000}"/>
    <cellStyle name="Standard 4 14" xfId="1692" xr:uid="{00000000-0005-0000-0000-00007F070000}"/>
    <cellStyle name="Standard 4 15" xfId="1693" xr:uid="{00000000-0005-0000-0000-000080070000}"/>
    <cellStyle name="Standard 4 16" xfId="1694" xr:uid="{00000000-0005-0000-0000-000081070000}"/>
    <cellStyle name="Standard 4 16 2" xfId="1695" xr:uid="{00000000-0005-0000-0000-000082070000}"/>
    <cellStyle name="Standard 4 16 2 2" xfId="1696" xr:uid="{00000000-0005-0000-0000-000083070000}"/>
    <cellStyle name="Standard 4 17" xfId="1697" xr:uid="{00000000-0005-0000-0000-000084070000}"/>
    <cellStyle name="Standard 4 18" xfId="1698" xr:uid="{00000000-0005-0000-0000-000085070000}"/>
    <cellStyle name="Standard 4 18 2" xfId="1699" xr:uid="{00000000-0005-0000-0000-000086070000}"/>
    <cellStyle name="Standard 4 19" xfId="1700" xr:uid="{00000000-0005-0000-0000-000087070000}"/>
    <cellStyle name="Standard 4 2" xfId="1701" xr:uid="{00000000-0005-0000-0000-000088070000}"/>
    <cellStyle name="Standard 4 2 10" xfId="1702" xr:uid="{00000000-0005-0000-0000-000089070000}"/>
    <cellStyle name="Standard 4 2 11" xfId="1703" xr:uid="{00000000-0005-0000-0000-00008A070000}"/>
    <cellStyle name="Standard 4 2 12" xfId="1704" xr:uid="{00000000-0005-0000-0000-00008B070000}"/>
    <cellStyle name="Standard 4 2 13" xfId="1705" xr:uid="{00000000-0005-0000-0000-00008C070000}"/>
    <cellStyle name="Standard 4 2 14" xfId="1706" xr:uid="{00000000-0005-0000-0000-00008D070000}"/>
    <cellStyle name="Standard 4 2 2" xfId="1707" xr:uid="{00000000-0005-0000-0000-00008E070000}"/>
    <cellStyle name="Standard 4 2 2 10" xfId="1708" xr:uid="{00000000-0005-0000-0000-00008F070000}"/>
    <cellStyle name="Standard 4 2 2 11" xfId="1709" xr:uid="{00000000-0005-0000-0000-000090070000}"/>
    <cellStyle name="Standard 4 2 2 12" xfId="1710" xr:uid="{00000000-0005-0000-0000-000091070000}"/>
    <cellStyle name="Standard 4 2 2 2" xfId="1711" xr:uid="{00000000-0005-0000-0000-000092070000}"/>
    <cellStyle name="Standard 4 2 2 2 2" xfId="1712" xr:uid="{00000000-0005-0000-0000-000093070000}"/>
    <cellStyle name="Standard 4 2 2 2 2 2" xfId="1713" xr:uid="{00000000-0005-0000-0000-000094070000}"/>
    <cellStyle name="Standard 4 2 2 2 2 2 2" xfId="1714" xr:uid="{00000000-0005-0000-0000-000095070000}"/>
    <cellStyle name="Standard 4 2 2 2 2 2 2 2" xfId="1715" xr:uid="{00000000-0005-0000-0000-000096070000}"/>
    <cellStyle name="Standard 4 2 2 2 2 3" xfId="1716" xr:uid="{00000000-0005-0000-0000-000097070000}"/>
    <cellStyle name="Standard 4 2 2 2 2 4" xfId="1717" xr:uid="{00000000-0005-0000-0000-000098070000}"/>
    <cellStyle name="Standard 4 2 2 2 2 5" xfId="1718" xr:uid="{00000000-0005-0000-0000-000099070000}"/>
    <cellStyle name="Standard 4 2 2 2 2 6" xfId="1719" xr:uid="{00000000-0005-0000-0000-00009A070000}"/>
    <cellStyle name="Standard 4 2 2 2 2 7" xfId="1720" xr:uid="{00000000-0005-0000-0000-00009B070000}"/>
    <cellStyle name="Standard 4 2 2 2 2 8" xfId="1721" xr:uid="{00000000-0005-0000-0000-00009C070000}"/>
    <cellStyle name="Standard 4 2 2 2 3" xfId="1722" xr:uid="{00000000-0005-0000-0000-00009D070000}"/>
    <cellStyle name="Standard 4 2 2 2 3 2" xfId="2286" xr:uid="{00000000-0005-0000-0000-00009E070000}"/>
    <cellStyle name="Standard 4 2 2 2 4" xfId="1723" xr:uid="{00000000-0005-0000-0000-00009F070000}"/>
    <cellStyle name="Standard 4 2 2 2 4 2" xfId="2287" xr:uid="{00000000-0005-0000-0000-0000A0070000}"/>
    <cellStyle name="Standard 4 2 2 2 5" xfId="1724" xr:uid="{00000000-0005-0000-0000-0000A1070000}"/>
    <cellStyle name="Standard 4 2 2 2 6" xfId="1725" xr:uid="{00000000-0005-0000-0000-0000A2070000}"/>
    <cellStyle name="Standard 4 2 2 2 7" xfId="1726" xr:uid="{00000000-0005-0000-0000-0000A3070000}"/>
    <cellStyle name="Standard 4 2 2 2 8" xfId="1727" xr:uid="{00000000-0005-0000-0000-0000A4070000}"/>
    <cellStyle name="Standard 4 2 2 2 9" xfId="1728" xr:uid="{00000000-0005-0000-0000-0000A5070000}"/>
    <cellStyle name="Standard 4 2 2 3" xfId="1729" xr:uid="{00000000-0005-0000-0000-0000A6070000}"/>
    <cellStyle name="Standard 4 2 2 3 2" xfId="1730" xr:uid="{00000000-0005-0000-0000-0000A7070000}"/>
    <cellStyle name="Standard 4 2 2 4" xfId="1731" xr:uid="{00000000-0005-0000-0000-0000A8070000}"/>
    <cellStyle name="Standard 4 2 2 4 2" xfId="2288" xr:uid="{00000000-0005-0000-0000-0000A9070000}"/>
    <cellStyle name="Standard 4 2 2 5" xfId="1732" xr:uid="{00000000-0005-0000-0000-0000AA070000}"/>
    <cellStyle name="Standard 4 2 2 5 2" xfId="2289" xr:uid="{00000000-0005-0000-0000-0000AB070000}"/>
    <cellStyle name="Standard 4 2 2 6" xfId="1733" xr:uid="{00000000-0005-0000-0000-0000AC070000}"/>
    <cellStyle name="Standard 4 2 2 7" xfId="1734" xr:uid="{00000000-0005-0000-0000-0000AD070000}"/>
    <cellStyle name="Standard 4 2 2 8" xfId="1735" xr:uid="{00000000-0005-0000-0000-0000AE070000}"/>
    <cellStyle name="Standard 4 2 2 9" xfId="1736" xr:uid="{00000000-0005-0000-0000-0000AF070000}"/>
    <cellStyle name="Standard 4 2 3" xfId="1737" xr:uid="{00000000-0005-0000-0000-0000B0070000}"/>
    <cellStyle name="Standard 4 2 3 2" xfId="1738" xr:uid="{00000000-0005-0000-0000-0000B1070000}"/>
    <cellStyle name="Standard 4 2 3 2 2" xfId="1739" xr:uid="{00000000-0005-0000-0000-0000B2070000}"/>
    <cellStyle name="Standard 4 2 3 2 2 2" xfId="1740" xr:uid="{00000000-0005-0000-0000-0000B3070000}"/>
    <cellStyle name="Standard 4 2 3 3" xfId="1741" xr:uid="{00000000-0005-0000-0000-0000B4070000}"/>
    <cellStyle name="Standard 4 2 3 3 2" xfId="2290" xr:uid="{00000000-0005-0000-0000-0000B5070000}"/>
    <cellStyle name="Standard 4 2 3 4" xfId="1742" xr:uid="{00000000-0005-0000-0000-0000B6070000}"/>
    <cellStyle name="Standard 4 2 3 4 2" xfId="2291" xr:uid="{00000000-0005-0000-0000-0000B7070000}"/>
    <cellStyle name="Standard 4 2 3 5" xfId="1743" xr:uid="{00000000-0005-0000-0000-0000B8070000}"/>
    <cellStyle name="Standard 4 2 3 6" xfId="1744" xr:uid="{00000000-0005-0000-0000-0000B9070000}"/>
    <cellStyle name="Standard 4 2 3 7" xfId="1745" xr:uid="{00000000-0005-0000-0000-0000BA070000}"/>
    <cellStyle name="Standard 4 2 3 8" xfId="1746" xr:uid="{00000000-0005-0000-0000-0000BB070000}"/>
    <cellStyle name="Standard 4 2 3 9" xfId="1747" xr:uid="{00000000-0005-0000-0000-0000BC070000}"/>
    <cellStyle name="Standard 4 2 4" xfId="1748" xr:uid="{00000000-0005-0000-0000-0000BD070000}"/>
    <cellStyle name="Standard 4 2 4 2" xfId="1749" xr:uid="{00000000-0005-0000-0000-0000BE070000}"/>
    <cellStyle name="Standard 4 2 4 2 2" xfId="1750" xr:uid="{00000000-0005-0000-0000-0000BF070000}"/>
    <cellStyle name="Standard 4 2 4 2 2 2" xfId="1751" xr:uid="{00000000-0005-0000-0000-0000C0070000}"/>
    <cellStyle name="Standard 4 2 4 3" xfId="1752" xr:uid="{00000000-0005-0000-0000-0000C1070000}"/>
    <cellStyle name="Standard 4 2 4 4" xfId="1753" xr:uid="{00000000-0005-0000-0000-0000C2070000}"/>
    <cellStyle name="Standard 4 2 5" xfId="1754" xr:uid="{00000000-0005-0000-0000-0000C3070000}"/>
    <cellStyle name="Standard 4 2 5 2" xfId="1755" xr:uid="{00000000-0005-0000-0000-0000C4070000}"/>
    <cellStyle name="Standard 4 2 5 2 2" xfId="1756" xr:uid="{00000000-0005-0000-0000-0000C5070000}"/>
    <cellStyle name="Standard 4 2 5 2 2 2" xfId="1757" xr:uid="{00000000-0005-0000-0000-0000C6070000}"/>
    <cellStyle name="Standard 4 2 5 3" xfId="1758" xr:uid="{00000000-0005-0000-0000-0000C7070000}"/>
    <cellStyle name="Standard 4 2 5 4" xfId="1759" xr:uid="{00000000-0005-0000-0000-0000C8070000}"/>
    <cellStyle name="Standard 4 2 6" xfId="1760" xr:uid="{00000000-0005-0000-0000-0000C9070000}"/>
    <cellStyle name="Standard 4 2 6 2" xfId="2292" xr:uid="{00000000-0005-0000-0000-0000CA070000}"/>
    <cellStyle name="Standard 4 2 7" xfId="1761" xr:uid="{00000000-0005-0000-0000-0000CB070000}"/>
    <cellStyle name="Standard 4 2 8" xfId="1762" xr:uid="{00000000-0005-0000-0000-0000CC070000}"/>
    <cellStyle name="Standard 4 2 8 2" xfId="1763" xr:uid="{00000000-0005-0000-0000-0000CD070000}"/>
    <cellStyle name="Standard 4 2 9" xfId="1764" xr:uid="{00000000-0005-0000-0000-0000CE070000}"/>
    <cellStyle name="Standard 4 20" xfId="1765" xr:uid="{00000000-0005-0000-0000-0000CF070000}"/>
    <cellStyle name="Standard 4 20 2" xfId="1766" xr:uid="{00000000-0005-0000-0000-0000D0070000}"/>
    <cellStyle name="Standard 4 21" xfId="1767" xr:uid="{00000000-0005-0000-0000-0000D1070000}"/>
    <cellStyle name="Standard 4 21 2" xfId="1768" xr:uid="{00000000-0005-0000-0000-0000D2070000}"/>
    <cellStyle name="Standard 4 22" xfId="1769" xr:uid="{00000000-0005-0000-0000-0000D3070000}"/>
    <cellStyle name="Standard 4 22 2" xfId="1770" xr:uid="{00000000-0005-0000-0000-0000D4070000}"/>
    <cellStyle name="Standard 4 23" xfId="1771" xr:uid="{00000000-0005-0000-0000-0000D5070000}"/>
    <cellStyle name="Standard 4 23 2" xfId="1772" xr:uid="{00000000-0005-0000-0000-0000D6070000}"/>
    <cellStyle name="Standard 4 24" xfId="1773" xr:uid="{00000000-0005-0000-0000-0000D7070000}"/>
    <cellStyle name="Standard 4 24 2" xfId="1774" xr:uid="{00000000-0005-0000-0000-0000D8070000}"/>
    <cellStyle name="Standard 4 25" xfId="1775" xr:uid="{00000000-0005-0000-0000-0000D9070000}"/>
    <cellStyle name="Standard 4 25 2" xfId="1776" xr:uid="{00000000-0005-0000-0000-0000DA070000}"/>
    <cellStyle name="Standard 4 26" xfId="1777" xr:uid="{00000000-0005-0000-0000-0000DB070000}"/>
    <cellStyle name="Standard 4 3" xfId="1778" xr:uid="{00000000-0005-0000-0000-0000DC070000}"/>
    <cellStyle name="Standard 4 3 2" xfId="1779" xr:uid="{00000000-0005-0000-0000-0000DD070000}"/>
    <cellStyle name="Standard 4 3 2 2" xfId="1780" xr:uid="{00000000-0005-0000-0000-0000DE070000}"/>
    <cellStyle name="Standard 4 3 2 2 2" xfId="1781" xr:uid="{00000000-0005-0000-0000-0000DF070000}"/>
    <cellStyle name="Standard 4 3 2 3" xfId="2293" xr:uid="{00000000-0005-0000-0000-0000E0070000}"/>
    <cellStyle name="Standard 4 3 2 3 2" xfId="2294" xr:uid="{00000000-0005-0000-0000-0000E1070000}"/>
    <cellStyle name="Standard 4 3 2 4" xfId="2295" xr:uid="{00000000-0005-0000-0000-0000E2070000}"/>
    <cellStyle name="Standard 4 3 2 4 2" xfId="2296" xr:uid="{00000000-0005-0000-0000-0000E3070000}"/>
    <cellStyle name="Standard 4 3 2 5" xfId="2297" xr:uid="{00000000-0005-0000-0000-0000E4070000}"/>
    <cellStyle name="Standard 4 3 3" xfId="1782" xr:uid="{00000000-0005-0000-0000-0000E5070000}"/>
    <cellStyle name="Standard 4 3 3 2" xfId="2298" xr:uid="{00000000-0005-0000-0000-0000E6070000}"/>
    <cellStyle name="Standard 4 3 4" xfId="1783" xr:uid="{00000000-0005-0000-0000-0000E7070000}"/>
    <cellStyle name="Standard 4 3 4 2" xfId="2299" xr:uid="{00000000-0005-0000-0000-0000E8070000}"/>
    <cellStyle name="Standard 4 3 5" xfId="1784" xr:uid="{00000000-0005-0000-0000-0000E9070000}"/>
    <cellStyle name="Standard 4 3 5 2" xfId="2300" xr:uid="{00000000-0005-0000-0000-0000EA070000}"/>
    <cellStyle name="Standard 4 3 6" xfId="1785" xr:uid="{00000000-0005-0000-0000-0000EB070000}"/>
    <cellStyle name="Standard 4 3 7" xfId="1786" xr:uid="{00000000-0005-0000-0000-0000EC070000}"/>
    <cellStyle name="Standard 4 3 8" xfId="1787" xr:uid="{00000000-0005-0000-0000-0000ED070000}"/>
    <cellStyle name="Standard 4 3 9" xfId="1788" xr:uid="{00000000-0005-0000-0000-0000EE070000}"/>
    <cellStyle name="Standard 4 4" xfId="1789" xr:uid="{00000000-0005-0000-0000-0000EF070000}"/>
    <cellStyle name="Standard 4 4 10" xfId="1790" xr:uid="{00000000-0005-0000-0000-0000F0070000}"/>
    <cellStyle name="Standard 4 4 11" xfId="1791" xr:uid="{00000000-0005-0000-0000-0000F1070000}"/>
    <cellStyle name="Standard 4 4 2" xfId="1792" xr:uid="{00000000-0005-0000-0000-0000F2070000}"/>
    <cellStyle name="Standard 4 4 2 2" xfId="1793" xr:uid="{00000000-0005-0000-0000-0000F3070000}"/>
    <cellStyle name="Standard 4 4 2 2 2" xfId="1794" xr:uid="{00000000-0005-0000-0000-0000F4070000}"/>
    <cellStyle name="Standard 4 4 2 3" xfId="1795" xr:uid="{00000000-0005-0000-0000-0000F5070000}"/>
    <cellStyle name="Standard 4 4 2 4" xfId="1796" xr:uid="{00000000-0005-0000-0000-0000F6070000}"/>
    <cellStyle name="Standard 4 4 2 5" xfId="1797" xr:uid="{00000000-0005-0000-0000-0000F7070000}"/>
    <cellStyle name="Standard 4 4 2 6" xfId="1798" xr:uid="{00000000-0005-0000-0000-0000F8070000}"/>
    <cellStyle name="Standard 4 4 2 7" xfId="1799" xr:uid="{00000000-0005-0000-0000-0000F9070000}"/>
    <cellStyle name="Standard 4 4 3" xfId="1800" xr:uid="{00000000-0005-0000-0000-0000FA070000}"/>
    <cellStyle name="Standard 4 4 3 2" xfId="1801" xr:uid="{00000000-0005-0000-0000-0000FB070000}"/>
    <cellStyle name="Standard 4 4 4" xfId="1802" xr:uid="{00000000-0005-0000-0000-0000FC070000}"/>
    <cellStyle name="Standard 4 4 4 2" xfId="2301" xr:uid="{00000000-0005-0000-0000-0000FD070000}"/>
    <cellStyle name="Standard 4 4 5" xfId="1803" xr:uid="{00000000-0005-0000-0000-0000FE070000}"/>
    <cellStyle name="Standard 4 4 6" xfId="1804" xr:uid="{00000000-0005-0000-0000-0000FF070000}"/>
    <cellStyle name="Standard 4 4 7" xfId="1805" xr:uid="{00000000-0005-0000-0000-000000080000}"/>
    <cellStyle name="Standard 4 4 8" xfId="1806" xr:uid="{00000000-0005-0000-0000-000001080000}"/>
    <cellStyle name="Standard 4 4 9" xfId="1807" xr:uid="{00000000-0005-0000-0000-000002080000}"/>
    <cellStyle name="Standard 4 5" xfId="1808" xr:uid="{00000000-0005-0000-0000-000003080000}"/>
    <cellStyle name="Standard 4 5 2" xfId="1809" xr:uid="{00000000-0005-0000-0000-000004080000}"/>
    <cellStyle name="Standard 4 5 2 2" xfId="1810" xr:uid="{00000000-0005-0000-0000-000005080000}"/>
    <cellStyle name="Standard 4 5 2 2 2" xfId="1811" xr:uid="{00000000-0005-0000-0000-000006080000}"/>
    <cellStyle name="Standard 4 5 3" xfId="1812" xr:uid="{00000000-0005-0000-0000-000007080000}"/>
    <cellStyle name="Standard 4 5 4" xfId="1813" xr:uid="{00000000-0005-0000-0000-000008080000}"/>
    <cellStyle name="Standard 4 5 5" xfId="1814" xr:uid="{00000000-0005-0000-0000-000009080000}"/>
    <cellStyle name="Standard 4 5 6" xfId="1815" xr:uid="{00000000-0005-0000-0000-00000A080000}"/>
    <cellStyle name="Standard 4 6" xfId="1816" xr:uid="{00000000-0005-0000-0000-00000B080000}"/>
    <cellStyle name="Standard 4 6 2" xfId="1817" xr:uid="{00000000-0005-0000-0000-00000C080000}"/>
    <cellStyle name="Standard 4 6 2 2" xfId="1818" xr:uid="{00000000-0005-0000-0000-00000D080000}"/>
    <cellStyle name="Standard 4 6 2 2 2" xfId="1819" xr:uid="{00000000-0005-0000-0000-00000E080000}"/>
    <cellStyle name="Standard 4 6 3" xfId="1820" xr:uid="{00000000-0005-0000-0000-00000F080000}"/>
    <cellStyle name="Standard 4 6 4" xfId="1821" xr:uid="{00000000-0005-0000-0000-000010080000}"/>
    <cellStyle name="Standard 4 7" xfId="1822" xr:uid="{00000000-0005-0000-0000-000011080000}"/>
    <cellStyle name="Standard 4 7 2" xfId="1823" xr:uid="{00000000-0005-0000-0000-000012080000}"/>
    <cellStyle name="Standard 4 7 2 2" xfId="1824" xr:uid="{00000000-0005-0000-0000-000013080000}"/>
    <cellStyle name="Standard 4 7 2 2 2" xfId="1825" xr:uid="{00000000-0005-0000-0000-000014080000}"/>
    <cellStyle name="Standard 4 7 3" xfId="1826" xr:uid="{00000000-0005-0000-0000-000015080000}"/>
    <cellStyle name="Standard 4 7 4" xfId="1827" xr:uid="{00000000-0005-0000-0000-000016080000}"/>
    <cellStyle name="Standard 4 8" xfId="1828" xr:uid="{00000000-0005-0000-0000-000017080000}"/>
    <cellStyle name="Standard 4 8 2" xfId="1829" xr:uid="{00000000-0005-0000-0000-000018080000}"/>
    <cellStyle name="Standard 4 8 2 2" xfId="1830" xr:uid="{00000000-0005-0000-0000-000019080000}"/>
    <cellStyle name="Standard 4 8 2 2 2" xfId="1831" xr:uid="{00000000-0005-0000-0000-00001A080000}"/>
    <cellStyle name="Standard 4 8 3" xfId="1832" xr:uid="{00000000-0005-0000-0000-00001B080000}"/>
    <cellStyle name="Standard 4 8 4" xfId="1833" xr:uid="{00000000-0005-0000-0000-00001C080000}"/>
    <cellStyle name="Standard 4 9" xfId="1834" xr:uid="{00000000-0005-0000-0000-00001D080000}"/>
    <cellStyle name="Standard 4 9 2" xfId="1835" xr:uid="{00000000-0005-0000-0000-00001E080000}"/>
    <cellStyle name="Standard 4 9 2 2" xfId="1836" xr:uid="{00000000-0005-0000-0000-00001F080000}"/>
    <cellStyle name="Standard 40" xfId="1837" xr:uid="{00000000-0005-0000-0000-000020080000}"/>
    <cellStyle name="Standard 41" xfId="1838" xr:uid="{00000000-0005-0000-0000-000021080000}"/>
    <cellStyle name="Standard 42" xfId="1839" xr:uid="{00000000-0005-0000-0000-000022080000}"/>
    <cellStyle name="Standard 43" xfId="1840" xr:uid="{00000000-0005-0000-0000-000023080000}"/>
    <cellStyle name="Standard 44" xfId="1841" xr:uid="{00000000-0005-0000-0000-000024080000}"/>
    <cellStyle name="Standard 45" xfId="1842" xr:uid="{00000000-0005-0000-0000-000025080000}"/>
    <cellStyle name="Standard 46" xfId="1843" xr:uid="{00000000-0005-0000-0000-000026080000}"/>
    <cellStyle name="Standard 47" xfId="1844" xr:uid="{00000000-0005-0000-0000-000027080000}"/>
    <cellStyle name="Standard 48" xfId="1845" xr:uid="{00000000-0005-0000-0000-000028080000}"/>
    <cellStyle name="Standard 49" xfId="1846" xr:uid="{00000000-0005-0000-0000-000029080000}"/>
    <cellStyle name="Standard 5" xfId="1847" xr:uid="{00000000-0005-0000-0000-00002A080000}"/>
    <cellStyle name="Standard 5 10" xfId="1848" xr:uid="{00000000-0005-0000-0000-00002B080000}"/>
    <cellStyle name="Standard 5 11" xfId="1849" xr:uid="{00000000-0005-0000-0000-00002C080000}"/>
    <cellStyle name="Standard 5 12" xfId="1850" xr:uid="{00000000-0005-0000-0000-00002D080000}"/>
    <cellStyle name="Standard 5 13" xfId="1851" xr:uid="{00000000-0005-0000-0000-00002E080000}"/>
    <cellStyle name="Standard 5 13 2" xfId="1852" xr:uid="{00000000-0005-0000-0000-00002F080000}"/>
    <cellStyle name="Standard 5 14" xfId="1853" xr:uid="{00000000-0005-0000-0000-000030080000}"/>
    <cellStyle name="Standard 5 15" xfId="1854" xr:uid="{00000000-0005-0000-0000-000031080000}"/>
    <cellStyle name="Standard 5 16" xfId="1855" xr:uid="{00000000-0005-0000-0000-000032080000}"/>
    <cellStyle name="Standard 5 16 2" xfId="1856" xr:uid="{00000000-0005-0000-0000-000033080000}"/>
    <cellStyle name="Standard 5 16 2 2" xfId="1857" xr:uid="{00000000-0005-0000-0000-000034080000}"/>
    <cellStyle name="Standard 5 17" xfId="1858" xr:uid="{00000000-0005-0000-0000-000035080000}"/>
    <cellStyle name="Standard 5 18" xfId="1859" xr:uid="{00000000-0005-0000-0000-000036080000}"/>
    <cellStyle name="Standard 5 18 2" xfId="1860" xr:uid="{00000000-0005-0000-0000-000037080000}"/>
    <cellStyle name="Standard 5 19" xfId="1861" xr:uid="{00000000-0005-0000-0000-000038080000}"/>
    <cellStyle name="Standard 5 2" xfId="1862" xr:uid="{00000000-0005-0000-0000-000039080000}"/>
    <cellStyle name="Standard 5 2 10" xfId="1863" xr:uid="{00000000-0005-0000-0000-00003A080000}"/>
    <cellStyle name="Standard 5 2 2" xfId="1864" xr:uid="{00000000-0005-0000-0000-00003B080000}"/>
    <cellStyle name="Standard 5 2 2 2" xfId="1865" xr:uid="{00000000-0005-0000-0000-00003C080000}"/>
    <cellStyle name="Standard 5 2 2 2 2" xfId="1866" xr:uid="{00000000-0005-0000-0000-00003D080000}"/>
    <cellStyle name="Standard 5 2 2 2 2 2" xfId="1867" xr:uid="{00000000-0005-0000-0000-00003E080000}"/>
    <cellStyle name="Standard 5 2 2 2 2 2 2" xfId="1868" xr:uid="{00000000-0005-0000-0000-00003F080000}"/>
    <cellStyle name="Standard 5 2 2 2 2 2 2 2" xfId="1869" xr:uid="{00000000-0005-0000-0000-000040080000}"/>
    <cellStyle name="Standard 5 2 2 2 2 3" xfId="1870" xr:uid="{00000000-0005-0000-0000-000041080000}"/>
    <cellStyle name="Standard 5 2 2 2 2 4" xfId="1871" xr:uid="{00000000-0005-0000-0000-000042080000}"/>
    <cellStyle name="Standard 5 2 2 2 3" xfId="1872" xr:uid="{00000000-0005-0000-0000-000043080000}"/>
    <cellStyle name="Standard 5 2 2 2 4" xfId="1873" xr:uid="{00000000-0005-0000-0000-000044080000}"/>
    <cellStyle name="Standard 5 2 2 2 5" xfId="1874" xr:uid="{00000000-0005-0000-0000-000045080000}"/>
    <cellStyle name="Standard 5 2 2 2 6" xfId="1875" xr:uid="{00000000-0005-0000-0000-000046080000}"/>
    <cellStyle name="Standard 5 2 2 2 7" xfId="1876" xr:uid="{00000000-0005-0000-0000-000047080000}"/>
    <cellStyle name="Standard 5 2 2 3" xfId="1877" xr:uid="{00000000-0005-0000-0000-000048080000}"/>
    <cellStyle name="Standard 5 2 2 3 2" xfId="1878" xr:uid="{00000000-0005-0000-0000-000049080000}"/>
    <cellStyle name="Standard 5 2 2 4" xfId="1879" xr:uid="{00000000-0005-0000-0000-00004A080000}"/>
    <cellStyle name="Standard 5 2 2 5" xfId="1880" xr:uid="{00000000-0005-0000-0000-00004B080000}"/>
    <cellStyle name="Standard 5 2 2 6" xfId="1881" xr:uid="{00000000-0005-0000-0000-00004C080000}"/>
    <cellStyle name="Standard 5 2 2 7" xfId="1882" xr:uid="{00000000-0005-0000-0000-00004D080000}"/>
    <cellStyle name="Standard 5 2 3" xfId="1883" xr:uid="{00000000-0005-0000-0000-00004E080000}"/>
    <cellStyle name="Standard 5 2 3 2" xfId="1884" xr:uid="{00000000-0005-0000-0000-00004F080000}"/>
    <cellStyle name="Standard 5 2 4" xfId="1885" xr:uid="{00000000-0005-0000-0000-000050080000}"/>
    <cellStyle name="Standard 5 2 5" xfId="1886" xr:uid="{00000000-0005-0000-0000-000051080000}"/>
    <cellStyle name="Standard 5 2 6" xfId="1887" xr:uid="{00000000-0005-0000-0000-000052080000}"/>
    <cellStyle name="Standard 5 2 7" xfId="1888" xr:uid="{00000000-0005-0000-0000-000053080000}"/>
    <cellStyle name="Standard 5 2 8" xfId="1889" xr:uid="{00000000-0005-0000-0000-000054080000}"/>
    <cellStyle name="Standard 5 2 9" xfId="1890" xr:uid="{00000000-0005-0000-0000-000055080000}"/>
    <cellStyle name="Standard 5 20" xfId="1891" xr:uid="{00000000-0005-0000-0000-000056080000}"/>
    <cellStyle name="Standard 5 20 2" xfId="1892" xr:uid="{00000000-0005-0000-0000-000057080000}"/>
    <cellStyle name="Standard 5 21" xfId="1893" xr:uid="{00000000-0005-0000-0000-000058080000}"/>
    <cellStyle name="Standard 5 21 2" xfId="1894" xr:uid="{00000000-0005-0000-0000-000059080000}"/>
    <cellStyle name="Standard 5 22" xfId="1895" xr:uid="{00000000-0005-0000-0000-00005A080000}"/>
    <cellStyle name="Standard 5 22 2" xfId="1896" xr:uid="{00000000-0005-0000-0000-00005B080000}"/>
    <cellStyle name="Standard 5 23" xfId="1897" xr:uid="{00000000-0005-0000-0000-00005C080000}"/>
    <cellStyle name="Standard 5 23 2" xfId="1898" xr:uid="{00000000-0005-0000-0000-00005D080000}"/>
    <cellStyle name="Standard 5 24" xfId="1899" xr:uid="{00000000-0005-0000-0000-00005E080000}"/>
    <cellStyle name="Standard 5 24 2" xfId="1900" xr:uid="{00000000-0005-0000-0000-00005F080000}"/>
    <cellStyle name="Standard 5 25" xfId="1901" xr:uid="{00000000-0005-0000-0000-000060080000}"/>
    <cellStyle name="Standard 5 25 2" xfId="1902" xr:uid="{00000000-0005-0000-0000-000061080000}"/>
    <cellStyle name="Standard 5 26" xfId="1903" xr:uid="{00000000-0005-0000-0000-000062080000}"/>
    <cellStyle name="Standard 5 3" xfId="1904" xr:uid="{00000000-0005-0000-0000-000063080000}"/>
    <cellStyle name="Standard 5 3 2" xfId="1905" xr:uid="{00000000-0005-0000-0000-000064080000}"/>
    <cellStyle name="Standard 5 3 3" xfId="1906" xr:uid="{00000000-0005-0000-0000-000065080000}"/>
    <cellStyle name="Standard 5 4" xfId="1907" xr:uid="{00000000-0005-0000-0000-000066080000}"/>
    <cellStyle name="Standard 5 5" xfId="1908" xr:uid="{00000000-0005-0000-0000-000067080000}"/>
    <cellStyle name="Standard 5 6" xfId="1909" xr:uid="{00000000-0005-0000-0000-000068080000}"/>
    <cellStyle name="Standard 5 7" xfId="1910" xr:uid="{00000000-0005-0000-0000-000069080000}"/>
    <cellStyle name="Standard 5 8" xfId="1911" xr:uid="{00000000-0005-0000-0000-00006A080000}"/>
    <cellStyle name="Standard 5 9" xfId="1912" xr:uid="{00000000-0005-0000-0000-00006B080000}"/>
    <cellStyle name="Standard 50" xfId="1913" xr:uid="{00000000-0005-0000-0000-00006C080000}"/>
    <cellStyle name="Standard 51" xfId="1914" xr:uid="{00000000-0005-0000-0000-00006D080000}"/>
    <cellStyle name="Standard 52" xfId="1915" xr:uid="{00000000-0005-0000-0000-00006E080000}"/>
    <cellStyle name="Standard 53" xfId="1916" xr:uid="{00000000-0005-0000-0000-00006F080000}"/>
    <cellStyle name="Standard 54" xfId="1917" xr:uid="{00000000-0005-0000-0000-000070080000}"/>
    <cellStyle name="Standard 55" xfId="2054" xr:uid="{00000000-0005-0000-0000-000071080000}"/>
    <cellStyle name="Standard 56" xfId="1918" xr:uid="{00000000-0005-0000-0000-000072080000}"/>
    <cellStyle name="Standard 57" xfId="1919" xr:uid="{00000000-0005-0000-0000-000073080000}"/>
    <cellStyle name="Standard 58" xfId="1920" xr:uid="{00000000-0005-0000-0000-000074080000}"/>
    <cellStyle name="Standard 59" xfId="1921" xr:uid="{00000000-0005-0000-0000-000075080000}"/>
    <cellStyle name="Standard 6" xfId="1922" xr:uid="{00000000-0005-0000-0000-000076080000}"/>
    <cellStyle name="Standard 6 2" xfId="1923" xr:uid="{00000000-0005-0000-0000-000077080000}"/>
    <cellStyle name="Standard 6 2 2" xfId="1924" xr:uid="{00000000-0005-0000-0000-000078080000}"/>
    <cellStyle name="Standard 6 3" xfId="1925" xr:uid="{00000000-0005-0000-0000-000079080000}"/>
    <cellStyle name="Standard 6 3 2" xfId="1926" xr:uid="{00000000-0005-0000-0000-00007A080000}"/>
    <cellStyle name="Standard 6 4" xfId="1927" xr:uid="{00000000-0005-0000-0000-00007B080000}"/>
    <cellStyle name="Standard 6 5" xfId="1928" xr:uid="{00000000-0005-0000-0000-00007C080000}"/>
    <cellStyle name="Standard 6 6" xfId="1929" xr:uid="{00000000-0005-0000-0000-00007D080000}"/>
    <cellStyle name="Standard 6 7" xfId="1930" xr:uid="{00000000-0005-0000-0000-00007E080000}"/>
    <cellStyle name="Standard 6 8" xfId="1931" xr:uid="{00000000-0005-0000-0000-00007F080000}"/>
    <cellStyle name="Standard 6 9" xfId="1932" xr:uid="{00000000-0005-0000-0000-000080080000}"/>
    <cellStyle name="Standard 60" xfId="1933" xr:uid="{00000000-0005-0000-0000-000081080000}"/>
    <cellStyle name="Standard 61" xfId="1934" xr:uid="{00000000-0005-0000-0000-000082080000}"/>
    <cellStyle name="Standard 62" xfId="1935" xr:uid="{00000000-0005-0000-0000-000083080000}"/>
    <cellStyle name="Standard 63" xfId="1936" xr:uid="{00000000-0005-0000-0000-000084080000}"/>
    <cellStyle name="Standard 64" xfId="2169" xr:uid="{00000000-0005-0000-0000-000085080000}"/>
    <cellStyle name="Standard 65" xfId="2166" xr:uid="{00000000-0005-0000-0000-000086080000}"/>
    <cellStyle name="Standard 66" xfId="2162" xr:uid="{00000000-0005-0000-0000-000087080000}"/>
    <cellStyle name="Standard 67" xfId="2069" xr:uid="{00000000-0005-0000-0000-000088080000}"/>
    <cellStyle name="Standard 7" xfId="1937" xr:uid="{00000000-0005-0000-0000-000089080000}"/>
    <cellStyle name="Standard 7 10" xfId="1938" xr:uid="{00000000-0005-0000-0000-00008A080000}"/>
    <cellStyle name="Standard 7 11" xfId="1939" xr:uid="{00000000-0005-0000-0000-00008B080000}"/>
    <cellStyle name="Standard 7 12" xfId="1940" xr:uid="{00000000-0005-0000-0000-00008C080000}"/>
    <cellStyle name="Standard 7 13" xfId="1941" xr:uid="{00000000-0005-0000-0000-00008D080000}"/>
    <cellStyle name="Standard 7 2" xfId="1942" xr:uid="{00000000-0005-0000-0000-00008E080000}"/>
    <cellStyle name="Standard 7 2 2" xfId="1943" xr:uid="{00000000-0005-0000-0000-00008F080000}"/>
    <cellStyle name="Standard 7 2 2 2" xfId="1944" xr:uid="{00000000-0005-0000-0000-000090080000}"/>
    <cellStyle name="Standard 7 2 2 2 2" xfId="1945" xr:uid="{00000000-0005-0000-0000-000091080000}"/>
    <cellStyle name="Standard 7 2 2 2 2 2" xfId="1946" xr:uid="{00000000-0005-0000-0000-000092080000}"/>
    <cellStyle name="Standard 7 2 2 2 3" xfId="1947" xr:uid="{00000000-0005-0000-0000-000093080000}"/>
    <cellStyle name="Standard 7 2 2 2 4" xfId="1948" xr:uid="{00000000-0005-0000-0000-000094080000}"/>
    <cellStyle name="Standard 7 2 2 3" xfId="1949" xr:uid="{00000000-0005-0000-0000-000095080000}"/>
    <cellStyle name="Standard 7 2 2 4" xfId="1950" xr:uid="{00000000-0005-0000-0000-000096080000}"/>
    <cellStyle name="Standard 7 2 2 5" xfId="1951" xr:uid="{00000000-0005-0000-0000-000097080000}"/>
    <cellStyle name="Standard 7 2 3" xfId="1952" xr:uid="{00000000-0005-0000-0000-000098080000}"/>
    <cellStyle name="Standard 7 2 4" xfId="1953" xr:uid="{00000000-0005-0000-0000-000099080000}"/>
    <cellStyle name="Standard 7 2 5" xfId="1954" xr:uid="{00000000-0005-0000-0000-00009A080000}"/>
    <cellStyle name="Standard 7 2 6" xfId="1955" xr:uid="{00000000-0005-0000-0000-00009B080000}"/>
    <cellStyle name="Standard 7 2 7" xfId="1956" xr:uid="{00000000-0005-0000-0000-00009C080000}"/>
    <cellStyle name="Standard 7 3" xfId="1957" xr:uid="{00000000-0005-0000-0000-00009D080000}"/>
    <cellStyle name="Standard 7 3 2" xfId="1958" xr:uid="{00000000-0005-0000-0000-00009E080000}"/>
    <cellStyle name="Standard 7 3 2 2" xfId="1959" xr:uid="{00000000-0005-0000-0000-00009F080000}"/>
    <cellStyle name="Standard 7 3 2 2 2" xfId="1960" xr:uid="{00000000-0005-0000-0000-0000A0080000}"/>
    <cellStyle name="Standard 7 3 3" xfId="1961" xr:uid="{00000000-0005-0000-0000-0000A1080000}"/>
    <cellStyle name="Standard 7 3 4" xfId="1962" xr:uid="{00000000-0005-0000-0000-0000A2080000}"/>
    <cellStyle name="Standard 7 3 5" xfId="1963" xr:uid="{00000000-0005-0000-0000-0000A3080000}"/>
    <cellStyle name="Standard 7 4" xfId="1964" xr:uid="{00000000-0005-0000-0000-0000A4080000}"/>
    <cellStyle name="Standard 7 4 2" xfId="1965" xr:uid="{00000000-0005-0000-0000-0000A5080000}"/>
    <cellStyle name="Standard 7 5" xfId="1966" xr:uid="{00000000-0005-0000-0000-0000A6080000}"/>
    <cellStyle name="Standard 7 5 2" xfId="1967" xr:uid="{00000000-0005-0000-0000-0000A7080000}"/>
    <cellStyle name="Standard 7 6" xfId="1968" xr:uid="{00000000-0005-0000-0000-0000A8080000}"/>
    <cellStyle name="Standard 7 6 2" xfId="1969" xr:uid="{00000000-0005-0000-0000-0000A9080000}"/>
    <cellStyle name="Standard 7 7" xfId="1970" xr:uid="{00000000-0005-0000-0000-0000AA080000}"/>
    <cellStyle name="Standard 7 7 2" xfId="1971" xr:uid="{00000000-0005-0000-0000-0000AB080000}"/>
    <cellStyle name="Standard 7 8" xfId="1972" xr:uid="{00000000-0005-0000-0000-0000AC080000}"/>
    <cellStyle name="Standard 7 8 2" xfId="1973" xr:uid="{00000000-0005-0000-0000-0000AD080000}"/>
    <cellStyle name="Standard 7 9" xfId="1974" xr:uid="{00000000-0005-0000-0000-0000AE080000}"/>
    <cellStyle name="Standard 7 9 2" xfId="1975" xr:uid="{00000000-0005-0000-0000-0000AF080000}"/>
    <cellStyle name="Standard 78" xfId="1976" xr:uid="{00000000-0005-0000-0000-0000B0080000}"/>
    <cellStyle name="Standard 8" xfId="1977" xr:uid="{00000000-0005-0000-0000-0000B1080000}"/>
    <cellStyle name="Standard 8 10" xfId="1978" xr:uid="{00000000-0005-0000-0000-0000B2080000}"/>
    <cellStyle name="Standard 8 11" xfId="1979" xr:uid="{00000000-0005-0000-0000-0000B3080000}"/>
    <cellStyle name="Standard 8 12" xfId="1980" xr:uid="{00000000-0005-0000-0000-0000B4080000}"/>
    <cellStyle name="Standard 8 13" xfId="1981" xr:uid="{00000000-0005-0000-0000-0000B5080000}"/>
    <cellStyle name="Standard 8 14" xfId="1982" xr:uid="{00000000-0005-0000-0000-0000B6080000}"/>
    <cellStyle name="Standard 8 2" xfId="1983" xr:uid="{00000000-0005-0000-0000-0000B7080000}"/>
    <cellStyle name="Standard 8 2 2" xfId="1984" xr:uid="{00000000-0005-0000-0000-0000B8080000}"/>
    <cellStyle name="Standard 8 2 2 2" xfId="1985" xr:uid="{00000000-0005-0000-0000-0000B9080000}"/>
    <cellStyle name="Standard 8 2 2 2 2" xfId="1986" xr:uid="{00000000-0005-0000-0000-0000BA080000}"/>
    <cellStyle name="Standard 8 2 2 2 2 2" xfId="1987" xr:uid="{00000000-0005-0000-0000-0000BB080000}"/>
    <cellStyle name="Standard 8 2 2 3" xfId="1988" xr:uid="{00000000-0005-0000-0000-0000BC080000}"/>
    <cellStyle name="Standard 8 2 2 4" xfId="1989" xr:uid="{00000000-0005-0000-0000-0000BD080000}"/>
    <cellStyle name="Standard 8 2 2 5" xfId="1990" xr:uid="{00000000-0005-0000-0000-0000BE080000}"/>
    <cellStyle name="Standard 8 2 3" xfId="1991" xr:uid="{00000000-0005-0000-0000-0000BF080000}"/>
    <cellStyle name="Standard 8 2 4" xfId="1992" xr:uid="{00000000-0005-0000-0000-0000C0080000}"/>
    <cellStyle name="Standard 8 2 5" xfId="1993" xr:uid="{00000000-0005-0000-0000-0000C1080000}"/>
    <cellStyle name="Standard 8 2 6" xfId="1994" xr:uid="{00000000-0005-0000-0000-0000C2080000}"/>
    <cellStyle name="Standard 8 3" xfId="1995" xr:uid="{00000000-0005-0000-0000-0000C3080000}"/>
    <cellStyle name="Standard 8 3 2" xfId="1996" xr:uid="{00000000-0005-0000-0000-0000C4080000}"/>
    <cellStyle name="Standard 8 3 2 2" xfId="1997" xr:uid="{00000000-0005-0000-0000-0000C5080000}"/>
    <cellStyle name="Standard 8 3 2 2 2" xfId="1998" xr:uid="{00000000-0005-0000-0000-0000C6080000}"/>
    <cellStyle name="Standard 8 3 3" xfId="1999" xr:uid="{00000000-0005-0000-0000-0000C7080000}"/>
    <cellStyle name="Standard 8 4" xfId="2000" xr:uid="{00000000-0005-0000-0000-0000C8080000}"/>
    <cellStyle name="Standard 8 4 2" xfId="2001" xr:uid="{00000000-0005-0000-0000-0000C9080000}"/>
    <cellStyle name="Standard 8 4 2 2" xfId="2002" xr:uid="{00000000-0005-0000-0000-0000CA080000}"/>
    <cellStyle name="Standard 8 4 2 2 2" xfId="2003" xr:uid="{00000000-0005-0000-0000-0000CB080000}"/>
    <cellStyle name="Standard 8 4 3" xfId="2004" xr:uid="{00000000-0005-0000-0000-0000CC080000}"/>
    <cellStyle name="Standard 8 4 4" xfId="2005" xr:uid="{00000000-0005-0000-0000-0000CD080000}"/>
    <cellStyle name="Standard 8 5" xfId="2006" xr:uid="{00000000-0005-0000-0000-0000CE080000}"/>
    <cellStyle name="Standard 8 5 2" xfId="2007" xr:uid="{00000000-0005-0000-0000-0000CF080000}"/>
    <cellStyle name="Standard 8 6" xfId="2008" xr:uid="{00000000-0005-0000-0000-0000D0080000}"/>
    <cellStyle name="Standard 8 6 2" xfId="2009" xr:uid="{00000000-0005-0000-0000-0000D1080000}"/>
    <cellStyle name="Standard 8 7" xfId="2010" xr:uid="{00000000-0005-0000-0000-0000D2080000}"/>
    <cellStyle name="Standard 8 7 2" xfId="2011" xr:uid="{00000000-0005-0000-0000-0000D3080000}"/>
    <cellStyle name="Standard 8 8" xfId="2012" xr:uid="{00000000-0005-0000-0000-0000D4080000}"/>
    <cellStyle name="Standard 8 8 2" xfId="2013" xr:uid="{00000000-0005-0000-0000-0000D5080000}"/>
    <cellStyle name="Standard 8 9" xfId="2014" xr:uid="{00000000-0005-0000-0000-0000D6080000}"/>
    <cellStyle name="Standard 8 9 2" xfId="2015" xr:uid="{00000000-0005-0000-0000-0000D7080000}"/>
    <cellStyle name="Standard 80" xfId="2016" xr:uid="{00000000-0005-0000-0000-0000D8080000}"/>
    <cellStyle name="Standard 81" xfId="2017" xr:uid="{00000000-0005-0000-0000-0000D9080000}"/>
    <cellStyle name="Standard 82" xfId="2018" xr:uid="{00000000-0005-0000-0000-0000DA080000}"/>
    <cellStyle name="Standard 83" xfId="2019" xr:uid="{00000000-0005-0000-0000-0000DB080000}"/>
    <cellStyle name="Standard 84" xfId="2020" xr:uid="{00000000-0005-0000-0000-0000DC080000}"/>
    <cellStyle name="Standard 85" xfId="2021" xr:uid="{00000000-0005-0000-0000-0000DD080000}"/>
    <cellStyle name="Standard 86" xfId="2022" xr:uid="{00000000-0005-0000-0000-0000DE080000}"/>
    <cellStyle name="Standard 87" xfId="2023" xr:uid="{00000000-0005-0000-0000-0000DF080000}"/>
    <cellStyle name="Standard 88" xfId="2024" xr:uid="{00000000-0005-0000-0000-0000E0080000}"/>
    <cellStyle name="Standard 89" xfId="2025" xr:uid="{00000000-0005-0000-0000-0000E1080000}"/>
    <cellStyle name="Standard 9" xfId="2026" xr:uid="{00000000-0005-0000-0000-0000E2080000}"/>
    <cellStyle name="Standard 9 10" xfId="2027" xr:uid="{00000000-0005-0000-0000-0000E3080000}"/>
    <cellStyle name="Standard 9 11" xfId="2028" xr:uid="{00000000-0005-0000-0000-0000E4080000}"/>
    <cellStyle name="Standard 9 12" xfId="2029" xr:uid="{00000000-0005-0000-0000-0000E5080000}"/>
    <cellStyle name="Standard 9 2" xfId="2030" xr:uid="{00000000-0005-0000-0000-0000E6080000}"/>
    <cellStyle name="Standard 9 3" xfId="2031" xr:uid="{00000000-0005-0000-0000-0000E7080000}"/>
    <cellStyle name="Standard 9 3 2" xfId="2032" xr:uid="{00000000-0005-0000-0000-0000E8080000}"/>
    <cellStyle name="Standard 9 4" xfId="2033" xr:uid="{00000000-0005-0000-0000-0000E9080000}"/>
    <cellStyle name="Standard 9 5" xfId="2034" xr:uid="{00000000-0005-0000-0000-0000EA080000}"/>
    <cellStyle name="Standard 9 5 2" xfId="2035" xr:uid="{00000000-0005-0000-0000-0000EB080000}"/>
    <cellStyle name="Standard 9 6" xfId="2036" xr:uid="{00000000-0005-0000-0000-0000EC080000}"/>
    <cellStyle name="Standard 9 6 2" xfId="2037" xr:uid="{00000000-0005-0000-0000-0000ED080000}"/>
    <cellStyle name="Standard 9 7" xfId="2038" xr:uid="{00000000-0005-0000-0000-0000EE080000}"/>
    <cellStyle name="Standard 9 7 2" xfId="2039" xr:uid="{00000000-0005-0000-0000-0000EF080000}"/>
    <cellStyle name="Standard 9 8" xfId="2040" xr:uid="{00000000-0005-0000-0000-0000F0080000}"/>
    <cellStyle name="Standard 9 8 2" xfId="2041" xr:uid="{00000000-0005-0000-0000-0000F1080000}"/>
    <cellStyle name="Standard 9 9" xfId="2042" xr:uid="{00000000-0005-0000-0000-0000F2080000}"/>
    <cellStyle name="Standard 9 9 2" xfId="2043" xr:uid="{00000000-0005-0000-0000-0000F3080000}"/>
    <cellStyle name="Standard 90" xfId="2044" xr:uid="{00000000-0005-0000-0000-0000F4080000}"/>
    <cellStyle name="Standard 91" xfId="2045" xr:uid="{00000000-0005-0000-0000-0000F5080000}"/>
    <cellStyle name="Standard 92" xfId="2046" xr:uid="{00000000-0005-0000-0000-0000F6080000}"/>
    <cellStyle name="Standard 93" xfId="2047" xr:uid="{00000000-0005-0000-0000-0000F7080000}"/>
    <cellStyle name="Standard 94" xfId="2048" xr:uid="{00000000-0005-0000-0000-0000F8080000}"/>
    <cellStyle name="Standard 95" xfId="2049" xr:uid="{00000000-0005-0000-0000-0000F9080000}"/>
    <cellStyle name="Standard 96" xfId="2050" xr:uid="{00000000-0005-0000-0000-0000FA080000}"/>
    <cellStyle name="Standard 97" xfId="2051" xr:uid="{00000000-0005-0000-0000-0000FB080000}"/>
    <cellStyle name="Standard 98" xfId="2052" xr:uid="{00000000-0005-0000-0000-0000FC080000}"/>
    <cellStyle name="Standard 99" xfId="2053" xr:uid="{00000000-0005-0000-0000-0000FD080000}"/>
    <cellStyle name="Überschrift 1 2" xfId="2302" xr:uid="{00000000-0005-0000-0000-0000FE080000}"/>
    <cellStyle name="Überschrift 1 3" xfId="2303" xr:uid="{00000000-0005-0000-0000-0000FF080000}"/>
    <cellStyle name="Überschrift 2 2" xfId="2304" xr:uid="{00000000-0005-0000-0000-000000090000}"/>
    <cellStyle name="Überschrift 2 3" xfId="2305" xr:uid="{00000000-0005-0000-0000-000001090000}"/>
    <cellStyle name="Überschrift 3 2" xfId="2306" xr:uid="{00000000-0005-0000-0000-000002090000}"/>
    <cellStyle name="Überschrift 3 3" xfId="2307" xr:uid="{00000000-0005-0000-0000-000003090000}"/>
    <cellStyle name="Überschrift 4 2" xfId="2308" xr:uid="{00000000-0005-0000-0000-000004090000}"/>
    <cellStyle name="Überschrift 4 3" xfId="2309" xr:uid="{00000000-0005-0000-0000-000005090000}"/>
    <cellStyle name="Überschrift 5" xfId="2310" xr:uid="{00000000-0005-0000-0000-000006090000}"/>
    <cellStyle name="Überschrift 6" xfId="2311" xr:uid="{00000000-0005-0000-0000-000007090000}"/>
    <cellStyle name="Verknüpfte Zelle 2" xfId="2312" xr:uid="{00000000-0005-0000-0000-000008090000}"/>
    <cellStyle name="Verknüpfte Zelle 3" xfId="2313" xr:uid="{00000000-0005-0000-0000-000009090000}"/>
    <cellStyle name="Währung 2" xfId="2314" xr:uid="{00000000-0005-0000-0000-00000A090000}"/>
    <cellStyle name="Währung 2 2" xfId="2315" xr:uid="{00000000-0005-0000-0000-00000B090000}"/>
    <cellStyle name="Währung 2 2 2" xfId="2316" xr:uid="{00000000-0005-0000-0000-00000C090000}"/>
    <cellStyle name="Währung 2 2 3" xfId="2317" xr:uid="{00000000-0005-0000-0000-00000D090000}"/>
    <cellStyle name="Währung 2 2 4" xfId="2318" xr:uid="{00000000-0005-0000-0000-00000E090000}"/>
    <cellStyle name="Währung 2 3" xfId="2319" xr:uid="{00000000-0005-0000-0000-00000F090000}"/>
    <cellStyle name="Währung 2 4" xfId="2320" xr:uid="{00000000-0005-0000-0000-000010090000}"/>
    <cellStyle name="Währung 2 5" xfId="2321" xr:uid="{00000000-0005-0000-0000-000011090000}"/>
    <cellStyle name="Währung 3" xfId="2322" xr:uid="{00000000-0005-0000-0000-000012090000}"/>
    <cellStyle name="Währung 3 2" xfId="2323" xr:uid="{00000000-0005-0000-0000-000013090000}"/>
    <cellStyle name="Währung 3 3" xfId="2324" xr:uid="{00000000-0005-0000-0000-000014090000}"/>
    <cellStyle name="Währung 3 4" xfId="2325" xr:uid="{00000000-0005-0000-0000-000015090000}"/>
    <cellStyle name="Währung 4" xfId="2326" xr:uid="{00000000-0005-0000-0000-000016090000}"/>
    <cellStyle name="Währung 4 2" xfId="2327" xr:uid="{00000000-0005-0000-0000-000017090000}"/>
    <cellStyle name="Währung 4 3" xfId="2328" xr:uid="{00000000-0005-0000-0000-000018090000}"/>
    <cellStyle name="Währung 4 4" xfId="2329" xr:uid="{00000000-0005-0000-0000-000019090000}"/>
    <cellStyle name="Warnender Text 2" xfId="2330" xr:uid="{00000000-0005-0000-0000-00001A090000}"/>
    <cellStyle name="Warnender Text 3" xfId="2331" xr:uid="{00000000-0005-0000-0000-00001B090000}"/>
    <cellStyle name="Zelle überprüfen 2" xfId="2332" xr:uid="{00000000-0005-0000-0000-00001C090000}"/>
    <cellStyle name="Zelle überprüfen 3" xfId="2333" xr:uid="{00000000-0005-0000-0000-00001D090000}"/>
  </cellStyles>
  <dxfs count="0"/>
  <tableStyles count="0" defaultTableStyle="TableStyleMedium9" defaultPivotStyle="PivotStyleLight16"/>
  <colors>
    <mruColors>
      <color rgb="FF99FF66"/>
      <color rgb="FF33CC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microsoft.com/office/2006/relationships/vbaProject" Target="vbaProject.bin"/><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5</xdr:col>
      <xdr:colOff>240571</xdr:colOff>
      <xdr:row>3</xdr:row>
      <xdr:rowOff>398526</xdr:rowOff>
    </xdr:to>
    <xdr:pic>
      <xdr:nvPicPr>
        <xdr:cNvPr id="3" name="Grafik 2">
          <a:extLst>
            <a:ext uri="{FF2B5EF4-FFF2-40B4-BE49-F238E27FC236}">
              <a16:creationId xmlns:a16="http://schemas.microsoft.com/office/drawing/2014/main" id="{6777BF6F-7962-4C15-8DA3-D4E9059CE2B3}"/>
            </a:ext>
          </a:extLst>
        </xdr:cNvPr>
        <xdr:cNvPicPr>
          <a:picLocks noChangeAspect="1"/>
        </xdr:cNvPicPr>
      </xdr:nvPicPr>
      <xdr:blipFill>
        <a:blip xmlns:r="http://schemas.openxmlformats.org/officeDocument/2006/relationships" r:embed="rId1"/>
        <a:stretch>
          <a:fillRect/>
        </a:stretch>
      </xdr:blipFill>
      <xdr:spPr>
        <a:xfrm>
          <a:off x="297656" y="142875"/>
          <a:ext cx="3288571" cy="755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847725</xdr:colOff>
      <xdr:row>5</xdr:row>
      <xdr:rowOff>0</xdr:rowOff>
    </xdr:from>
    <xdr:to>
      <xdr:col>14</xdr:col>
      <xdr:colOff>468356</xdr:colOff>
      <xdr:row>8</xdr:row>
      <xdr:rowOff>37085</xdr:rowOff>
    </xdr:to>
    <xdr:pic>
      <xdr:nvPicPr>
        <xdr:cNvPr id="3" name="Grafik 2">
          <a:extLst>
            <a:ext uri="{FF2B5EF4-FFF2-40B4-BE49-F238E27FC236}">
              <a16:creationId xmlns:a16="http://schemas.microsoft.com/office/drawing/2014/main" id="{2746C556-4B97-42E6-B519-37C5334F69C6}"/>
            </a:ext>
          </a:extLst>
        </xdr:cNvPr>
        <xdr:cNvPicPr>
          <a:picLocks noChangeAspect="1"/>
        </xdr:cNvPicPr>
      </xdr:nvPicPr>
      <xdr:blipFill>
        <a:blip xmlns:r="http://schemas.openxmlformats.org/officeDocument/2006/relationships" r:embed="rId1"/>
        <a:stretch>
          <a:fillRect/>
        </a:stretch>
      </xdr:blipFill>
      <xdr:spPr>
        <a:xfrm>
          <a:off x="12563475" y="981075"/>
          <a:ext cx="2192381" cy="50381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42</xdr:col>
      <xdr:colOff>357187</xdr:colOff>
      <xdr:row>3</xdr:row>
      <xdr:rowOff>47625</xdr:rowOff>
    </xdr:from>
    <xdr:to>
      <xdr:col>45</xdr:col>
      <xdr:colOff>263568</xdr:colOff>
      <xdr:row>4</xdr:row>
      <xdr:rowOff>146623</xdr:rowOff>
    </xdr:to>
    <xdr:pic>
      <xdr:nvPicPr>
        <xdr:cNvPr id="3" name="Grafik 2">
          <a:extLst>
            <a:ext uri="{FF2B5EF4-FFF2-40B4-BE49-F238E27FC236}">
              <a16:creationId xmlns:a16="http://schemas.microsoft.com/office/drawing/2014/main" id="{6EA5E637-7436-41C3-8C53-478E01D9706A}"/>
            </a:ext>
          </a:extLst>
        </xdr:cNvPr>
        <xdr:cNvPicPr>
          <a:picLocks noChangeAspect="1"/>
        </xdr:cNvPicPr>
      </xdr:nvPicPr>
      <xdr:blipFill>
        <a:blip xmlns:r="http://schemas.openxmlformats.org/officeDocument/2006/relationships" r:embed="rId1"/>
        <a:stretch>
          <a:fillRect/>
        </a:stretch>
      </xdr:blipFill>
      <xdr:spPr>
        <a:xfrm>
          <a:off x="34385250" y="547688"/>
          <a:ext cx="2192381" cy="50381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130968</xdr:colOff>
      <xdr:row>2</xdr:row>
      <xdr:rowOff>23813</xdr:rowOff>
    </xdr:from>
    <xdr:to>
      <xdr:col>6</xdr:col>
      <xdr:colOff>37349</xdr:colOff>
      <xdr:row>3</xdr:row>
      <xdr:rowOff>265685</xdr:rowOff>
    </xdr:to>
    <xdr:pic>
      <xdr:nvPicPr>
        <xdr:cNvPr id="3" name="Grafik 2">
          <a:extLst>
            <a:ext uri="{FF2B5EF4-FFF2-40B4-BE49-F238E27FC236}">
              <a16:creationId xmlns:a16="http://schemas.microsoft.com/office/drawing/2014/main" id="{C0676E3A-44B1-499D-98F0-004C04E978FD}"/>
            </a:ext>
          </a:extLst>
        </xdr:cNvPr>
        <xdr:cNvPicPr>
          <a:picLocks noChangeAspect="1"/>
        </xdr:cNvPicPr>
      </xdr:nvPicPr>
      <xdr:blipFill>
        <a:blip xmlns:r="http://schemas.openxmlformats.org/officeDocument/2006/relationships" r:embed="rId1"/>
        <a:stretch>
          <a:fillRect/>
        </a:stretch>
      </xdr:blipFill>
      <xdr:spPr>
        <a:xfrm>
          <a:off x="19776281" y="357188"/>
          <a:ext cx="2192381" cy="50381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47624</xdr:colOff>
      <xdr:row>1</xdr:row>
      <xdr:rowOff>-1</xdr:rowOff>
    </xdr:from>
    <xdr:to>
      <xdr:col>9</xdr:col>
      <xdr:colOff>716005</xdr:colOff>
      <xdr:row>3</xdr:row>
      <xdr:rowOff>170434</xdr:rowOff>
    </xdr:to>
    <xdr:pic>
      <xdr:nvPicPr>
        <xdr:cNvPr id="3" name="Grafik 2">
          <a:extLst>
            <a:ext uri="{FF2B5EF4-FFF2-40B4-BE49-F238E27FC236}">
              <a16:creationId xmlns:a16="http://schemas.microsoft.com/office/drawing/2014/main" id="{C16F5F3E-276D-43C2-B984-EFA235A1C910}"/>
            </a:ext>
          </a:extLst>
        </xdr:cNvPr>
        <xdr:cNvPicPr>
          <a:picLocks noChangeAspect="1"/>
        </xdr:cNvPicPr>
      </xdr:nvPicPr>
      <xdr:blipFill>
        <a:blip xmlns:r="http://schemas.openxmlformats.org/officeDocument/2006/relationships" r:embed="rId1"/>
        <a:stretch>
          <a:fillRect/>
        </a:stretch>
      </xdr:blipFill>
      <xdr:spPr>
        <a:xfrm>
          <a:off x="7405687" y="166687"/>
          <a:ext cx="2192381" cy="5038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202406</xdr:colOff>
      <xdr:row>1</xdr:row>
      <xdr:rowOff>11907</xdr:rowOff>
    </xdr:from>
    <xdr:to>
      <xdr:col>8</xdr:col>
      <xdr:colOff>132599</xdr:colOff>
      <xdr:row>3</xdr:row>
      <xdr:rowOff>158529</xdr:rowOff>
    </xdr:to>
    <xdr:pic>
      <xdr:nvPicPr>
        <xdr:cNvPr id="3" name="Grafik 2">
          <a:extLst>
            <a:ext uri="{FF2B5EF4-FFF2-40B4-BE49-F238E27FC236}">
              <a16:creationId xmlns:a16="http://schemas.microsoft.com/office/drawing/2014/main" id="{10C3CDFD-B4F4-43B6-A385-1D7A1451FC50}"/>
            </a:ext>
          </a:extLst>
        </xdr:cNvPr>
        <xdr:cNvPicPr>
          <a:picLocks noChangeAspect="1"/>
        </xdr:cNvPicPr>
      </xdr:nvPicPr>
      <xdr:blipFill>
        <a:blip xmlns:r="http://schemas.openxmlformats.org/officeDocument/2006/relationships" r:embed="rId1"/>
        <a:stretch>
          <a:fillRect/>
        </a:stretch>
      </xdr:blipFill>
      <xdr:spPr>
        <a:xfrm>
          <a:off x="8679656" y="202407"/>
          <a:ext cx="2192381" cy="5038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chlebach\Documents\GroupWise\Gr&#252;ndungszuschuss%20BP%2021.10.2015%20mit%20N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ressen des AA"/>
      <sheetName val="Beitragsbefreiung"/>
      <sheetName val="Beitragskalkulation"/>
      <sheetName val="Bereichsnamendefinition"/>
      <sheetName val="BestätigungAA"/>
      <sheetName val="Beträge"/>
      <sheetName val="Begründung der Förderung"/>
      <sheetName val="Branchenbriefe"/>
      <sheetName val="Branchenbriefe mit Filter"/>
      <sheetName val="Einwilligung"/>
      <sheetName val="Erklärung Nebeneinkom AlGI"/>
      <sheetName val="Finanierungsmittel 9"/>
      <sheetName val="Gewerbesteuerberchnung"/>
      <sheetName val="Nachricht ans AA-1"/>
      <sheetName val="Stellungnahme-2"/>
      <sheetName val="Beurteilung-3"/>
      <sheetName val="Nachricht an den Ku.-4"/>
      <sheetName val="Trainingsmaßnahmen-5"/>
      <sheetName val="Checkliste-6"/>
      <sheetName val="Deckblatt -7"/>
      <sheetName val="Inhaltsverzeichnis-8"/>
      <sheetName val="auf einen Blick -9"/>
      <sheetName val="notwendige Unterlagen-10"/>
      <sheetName val="Beschreibung-11"/>
      <sheetName val="Kapitalbedarf, Mindestgewinn-12"/>
      <sheetName val="notwendiger Gewinn -13"/>
      <sheetName val="Umsatz, Rentabilität-14"/>
      <sheetName val="Liquiditätsplan-15"/>
      <sheetName val="Liquidität-16"/>
      <sheetName val="Umsatzvorausplanu. 1.-3 Jahr-17"/>
      <sheetName val="Grafische Darstellung -18"/>
      <sheetName val="Verlängerung des GZ`s-19"/>
      <sheetName val="Antragmuster Weitergewährung-20"/>
      <sheetName val="Angaben zur Weitergewährung-21"/>
      <sheetName val="ÜbersichtE-A Weitergewährung-22"/>
      <sheetName val="Schreiben Weitergewährung GZ-23"/>
      <sheetName val="Ablauf-24"/>
      <sheetName val="Nebeneinkommen zur ALGI"/>
      <sheetName val="pers.datenAA"/>
      <sheetName val="Persönlich Datenalt"/>
      <sheetName val="Persönliche Daten"/>
      <sheetName val="ALV"/>
      <sheetName val="3-Monatsfrist"/>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3">
          <cell r="B3">
            <v>0</v>
          </cell>
        </row>
        <row r="5">
          <cell r="B5">
            <v>0</v>
          </cell>
        </row>
        <row r="6">
          <cell r="B6">
            <v>0</v>
          </cell>
        </row>
        <row r="7">
          <cell r="B7">
            <v>0</v>
          </cell>
        </row>
        <row r="13">
          <cell r="B13">
            <v>0</v>
          </cell>
          <cell r="D13">
            <v>0</v>
          </cell>
        </row>
        <row r="14">
          <cell r="B14">
            <v>0</v>
          </cell>
          <cell r="D14">
            <v>0</v>
          </cell>
        </row>
        <row r="24">
          <cell r="B24">
            <v>0</v>
          </cell>
        </row>
        <row r="26">
          <cell r="B26">
            <v>0</v>
          </cell>
        </row>
        <row r="49">
          <cell r="B49">
            <v>0</v>
          </cell>
        </row>
        <row r="50">
          <cell r="B50">
            <v>0</v>
          </cell>
        </row>
        <row r="51">
          <cell r="B51">
            <v>0</v>
          </cell>
        </row>
        <row r="53">
          <cell r="B53">
            <v>0</v>
          </cell>
        </row>
        <row r="54">
          <cell r="B54">
            <v>0</v>
          </cell>
        </row>
      </sheetData>
      <sheetData sheetId="41"/>
      <sheetData sheetId="42"/>
      <sheetData sheetId="43"/>
    </sheetDataSet>
  </externalBook>
</externalLink>
</file>

<file path=xl/theme/theme1.xml><?xml version="1.0" encoding="utf-8"?>
<a:theme xmlns:a="http://schemas.openxmlformats.org/drawingml/2006/main" name="Larissa-Design">
  <a:themeElements>
    <a:clrScheme name="FalkenSteg_g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323F4F"/>
      </a:accent6>
      <a:hlink>
        <a:srgbClr val="D6DCE4"/>
      </a:hlink>
      <a:folHlink>
        <a:srgbClr val="954F72"/>
      </a:folHlink>
    </a:clrScheme>
    <a:fontScheme name="FalkenSteg_ga">
      <a:majorFont>
        <a:latin typeface="Calibri Light"/>
        <a:ea typeface=""/>
        <a:cs typeface=""/>
      </a:majorFont>
      <a:minorFont>
        <a:latin typeface="Calibri Light"/>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8">
    <tabColor rgb="FFFFFF00"/>
  </sheetPr>
  <dimension ref="B4:X46"/>
  <sheetViews>
    <sheetView showGridLines="0" zoomScale="80" zoomScaleNormal="80" workbookViewId="0">
      <selection activeCell="B8" sqref="B8:X8"/>
    </sheetView>
  </sheetViews>
  <sheetFormatPr baseColWidth="10" defaultRowHeight="12.75"/>
  <cols>
    <col min="1" max="1" width="4.42578125" style="4" customWidth="1"/>
    <col min="2" max="2" width="11.42578125" style="4"/>
    <col min="3" max="3" width="11.42578125" style="4" customWidth="1"/>
    <col min="4" max="23" width="11.42578125" style="4"/>
    <col min="24" max="24" width="13" style="4" customWidth="1"/>
    <col min="25" max="16384" width="11.42578125" style="4"/>
  </cols>
  <sheetData>
    <row r="4" spans="2:24" ht="43.5" customHeight="1" thickBot="1">
      <c r="B4" s="6"/>
      <c r="C4" s="6"/>
      <c r="D4" s="6"/>
      <c r="K4" s="461"/>
      <c r="M4" s="461"/>
      <c r="N4" s="462" t="s">
        <v>371</v>
      </c>
      <c r="O4" s="463"/>
      <c r="P4" s="463"/>
      <c r="Q4" s="463"/>
      <c r="R4" s="463"/>
      <c r="S4" s="463"/>
      <c r="T4" s="463"/>
      <c r="U4" s="463"/>
      <c r="V4" s="463"/>
      <c r="W4" s="463"/>
      <c r="X4" s="463"/>
    </row>
    <row r="5" spans="2:24" s="5" customFormat="1" ht="15">
      <c r="B5" s="444"/>
      <c r="C5" s="445"/>
      <c r="D5" s="445"/>
      <c r="E5" s="446"/>
      <c r="F5" s="446"/>
      <c r="G5" s="446"/>
      <c r="H5" s="446"/>
      <c r="I5" s="446"/>
      <c r="J5" s="446"/>
      <c r="K5" s="446"/>
      <c r="L5" s="446"/>
      <c r="M5" s="446"/>
      <c r="N5" s="446"/>
      <c r="O5" s="446"/>
      <c r="P5" s="446"/>
      <c r="Q5" s="446"/>
      <c r="R5" s="446"/>
      <c r="S5" s="446"/>
      <c r="T5" s="446"/>
      <c r="U5" s="446"/>
      <c r="V5" s="446"/>
      <c r="W5" s="446"/>
      <c r="X5" s="447"/>
    </row>
    <row r="6" spans="2:24" ht="21.75">
      <c r="B6" s="464" t="s">
        <v>365</v>
      </c>
      <c r="C6" s="448"/>
      <c r="D6" s="448"/>
      <c r="E6" s="448"/>
      <c r="F6" s="448"/>
      <c r="G6" s="449"/>
      <c r="H6" s="449"/>
      <c r="I6" s="449"/>
      <c r="J6" s="448"/>
      <c r="K6" s="448"/>
      <c r="L6" s="449"/>
      <c r="M6" s="448"/>
      <c r="N6" s="448"/>
      <c r="O6" s="448"/>
      <c r="P6" s="448"/>
      <c r="Q6" s="448"/>
      <c r="R6" s="448"/>
      <c r="S6" s="448"/>
      <c r="T6" s="448"/>
      <c r="U6" s="448"/>
      <c r="V6" s="448"/>
      <c r="W6" s="448"/>
      <c r="X6" s="450"/>
    </row>
    <row r="7" spans="2:24" ht="18" customHeight="1">
      <c r="B7" s="451"/>
      <c r="C7" s="449"/>
      <c r="D7" s="449"/>
      <c r="E7" s="449"/>
      <c r="F7" s="449"/>
      <c r="G7" s="449"/>
      <c r="H7" s="449"/>
      <c r="I7" s="449"/>
      <c r="J7" s="449"/>
      <c r="K7" s="449"/>
      <c r="L7" s="449"/>
      <c r="M7" s="449"/>
      <c r="N7" s="449"/>
      <c r="O7" s="449"/>
      <c r="P7" s="449"/>
      <c r="Q7" s="449"/>
      <c r="R7" s="449"/>
      <c r="S7" s="449"/>
      <c r="T7" s="449"/>
      <c r="U7" s="449"/>
      <c r="V7" s="449"/>
      <c r="W7" s="449"/>
      <c r="X7" s="452"/>
    </row>
    <row r="8" spans="2:24" ht="16.5">
      <c r="B8" s="496" t="s">
        <v>367</v>
      </c>
      <c r="C8" s="497"/>
      <c r="D8" s="497"/>
      <c r="E8" s="497"/>
      <c r="F8" s="497"/>
      <c r="G8" s="497"/>
      <c r="H8" s="497"/>
      <c r="I8" s="497"/>
      <c r="J8" s="497"/>
      <c r="K8" s="497"/>
      <c r="L8" s="497"/>
      <c r="M8" s="497"/>
      <c r="N8" s="497"/>
      <c r="O8" s="497"/>
      <c r="P8" s="497"/>
      <c r="Q8" s="497"/>
      <c r="R8" s="497"/>
      <c r="S8" s="497"/>
      <c r="T8" s="497"/>
      <c r="U8" s="497"/>
      <c r="V8" s="497"/>
      <c r="W8" s="497"/>
      <c r="X8" s="498"/>
    </row>
    <row r="9" spans="2:24" ht="16.5">
      <c r="B9" s="453" t="s">
        <v>403</v>
      </c>
      <c r="C9" s="454"/>
      <c r="D9" s="454"/>
      <c r="E9" s="454"/>
      <c r="F9" s="454"/>
      <c r="G9" s="454"/>
      <c r="H9" s="454"/>
      <c r="I9" s="454"/>
      <c r="J9" s="454"/>
      <c r="K9" s="454"/>
      <c r="L9" s="454"/>
      <c r="M9" s="454"/>
      <c r="N9" s="454"/>
      <c r="O9" s="454"/>
      <c r="P9" s="454"/>
      <c r="Q9" s="454"/>
      <c r="R9" s="454"/>
      <c r="S9" s="454"/>
      <c r="T9" s="454"/>
      <c r="U9" s="454"/>
      <c r="V9" s="454"/>
      <c r="W9" s="454"/>
      <c r="X9" s="455"/>
    </row>
    <row r="10" spans="2:24" s="8" customFormat="1" ht="16.5">
      <c r="B10" s="453" t="s">
        <v>404</v>
      </c>
      <c r="C10" s="454"/>
      <c r="D10" s="454"/>
      <c r="E10" s="454"/>
      <c r="F10" s="454"/>
      <c r="G10" s="454"/>
      <c r="H10" s="454"/>
      <c r="I10" s="454"/>
      <c r="J10" s="454"/>
      <c r="K10" s="454"/>
      <c r="L10" s="454"/>
      <c r="M10" s="454"/>
      <c r="N10" s="454"/>
      <c r="O10" s="454"/>
      <c r="P10" s="454"/>
      <c r="Q10" s="454"/>
      <c r="R10" s="454"/>
      <c r="S10" s="454"/>
      <c r="T10" s="454"/>
      <c r="U10" s="454"/>
      <c r="V10" s="454"/>
      <c r="W10" s="454"/>
      <c r="X10" s="455"/>
    </row>
    <row r="11" spans="2:24" s="8" customFormat="1" ht="16.5">
      <c r="B11" s="453" t="s">
        <v>372</v>
      </c>
      <c r="C11" s="454"/>
      <c r="D11" s="454"/>
      <c r="E11" s="454"/>
      <c r="F11" s="454"/>
      <c r="G11" s="454"/>
      <c r="H11" s="454"/>
      <c r="I11" s="454"/>
      <c r="J11" s="454"/>
      <c r="K11" s="454"/>
      <c r="L11" s="454"/>
      <c r="M11" s="454"/>
      <c r="N11" s="454"/>
      <c r="O11" s="454"/>
      <c r="P11" s="454"/>
      <c r="Q11" s="454"/>
      <c r="R11" s="454"/>
      <c r="S11" s="454"/>
      <c r="T11" s="454"/>
      <c r="U11" s="454"/>
      <c r="V11" s="454"/>
      <c r="W11" s="454"/>
      <c r="X11" s="455"/>
    </row>
    <row r="12" spans="2:24" s="8" customFormat="1" ht="16.5">
      <c r="B12" s="453"/>
      <c r="C12" s="454"/>
      <c r="D12" s="454"/>
      <c r="E12" s="454"/>
      <c r="F12" s="454"/>
      <c r="G12" s="454"/>
      <c r="H12" s="454"/>
      <c r="I12" s="454"/>
      <c r="J12" s="454"/>
      <c r="K12" s="454"/>
      <c r="L12" s="454"/>
      <c r="M12" s="454"/>
      <c r="N12" s="454"/>
      <c r="O12" s="454"/>
      <c r="P12" s="454"/>
      <c r="Q12" s="454"/>
      <c r="R12" s="454"/>
      <c r="S12" s="454"/>
      <c r="T12" s="454"/>
      <c r="U12" s="454"/>
      <c r="V12" s="454"/>
      <c r="W12" s="454"/>
      <c r="X12" s="455"/>
    </row>
    <row r="13" spans="2:24" ht="14.25">
      <c r="B13" s="451"/>
      <c r="C13" s="449"/>
      <c r="D13" s="449"/>
      <c r="E13" s="449"/>
      <c r="F13" s="449"/>
      <c r="G13" s="449"/>
      <c r="H13" s="449"/>
      <c r="I13" s="449"/>
      <c r="J13" s="449"/>
      <c r="K13" s="449"/>
      <c r="L13" s="449"/>
      <c r="M13" s="449"/>
      <c r="N13" s="449"/>
      <c r="O13" s="449"/>
      <c r="P13" s="449"/>
      <c r="Q13" s="449"/>
      <c r="R13" s="449"/>
      <c r="S13" s="449"/>
      <c r="T13" s="449"/>
      <c r="U13" s="449"/>
      <c r="V13" s="449"/>
      <c r="W13" s="449"/>
      <c r="X13" s="452"/>
    </row>
    <row r="14" spans="2:24" ht="18">
      <c r="B14" s="465" t="s">
        <v>373</v>
      </c>
      <c r="C14" s="466"/>
      <c r="D14" s="466"/>
      <c r="E14" s="466"/>
      <c r="F14" s="466"/>
      <c r="G14" s="449"/>
      <c r="H14" s="449"/>
      <c r="I14" s="449"/>
      <c r="J14" s="449"/>
      <c r="K14" s="449"/>
      <c r="L14" s="449"/>
      <c r="M14" s="449"/>
      <c r="N14" s="449"/>
      <c r="O14" s="449"/>
      <c r="P14" s="449"/>
      <c r="Q14" s="449"/>
      <c r="R14" s="449"/>
      <c r="S14" s="449"/>
      <c r="T14" s="449"/>
      <c r="U14" s="449"/>
      <c r="V14" s="449"/>
      <c r="W14" s="449"/>
      <c r="X14" s="452"/>
    </row>
    <row r="15" spans="2:24" ht="14.25">
      <c r="B15" s="451"/>
      <c r="C15" s="449"/>
      <c r="D15" s="449"/>
      <c r="E15" s="449"/>
      <c r="F15" s="449"/>
      <c r="G15" s="449"/>
      <c r="H15" s="449"/>
      <c r="I15" s="449"/>
      <c r="J15" s="449"/>
      <c r="K15" s="449"/>
      <c r="L15" s="449"/>
      <c r="M15" s="449"/>
      <c r="N15" s="449"/>
      <c r="O15" s="449"/>
      <c r="P15" s="449"/>
      <c r="Q15" s="449"/>
      <c r="R15" s="449"/>
      <c r="S15" s="449"/>
      <c r="T15" s="449"/>
      <c r="U15" s="449"/>
      <c r="V15" s="449"/>
      <c r="W15" s="449"/>
      <c r="X15" s="452"/>
    </row>
    <row r="16" spans="2:24" ht="15.75">
      <c r="B16" s="439" t="s">
        <v>369</v>
      </c>
      <c r="C16" s="449"/>
      <c r="D16" s="449"/>
      <c r="E16" s="449"/>
      <c r="F16" s="449"/>
      <c r="G16" s="449"/>
      <c r="H16" s="449"/>
      <c r="I16" s="449"/>
      <c r="J16" s="449"/>
      <c r="K16" s="449"/>
      <c r="L16" s="449"/>
      <c r="M16" s="449"/>
      <c r="N16" s="449"/>
      <c r="O16" s="449"/>
      <c r="P16" s="449"/>
      <c r="Q16" s="449"/>
      <c r="R16" s="449"/>
      <c r="S16" s="449"/>
      <c r="T16" s="449"/>
      <c r="U16" s="449"/>
      <c r="V16" s="449"/>
      <c r="W16" s="449"/>
      <c r="X16" s="452"/>
    </row>
    <row r="17" spans="2:24" ht="15">
      <c r="B17" s="439" t="s">
        <v>246</v>
      </c>
      <c r="C17" s="449"/>
      <c r="D17" s="449"/>
      <c r="E17" s="449"/>
      <c r="F17" s="449"/>
      <c r="G17" s="449"/>
      <c r="H17" s="449"/>
      <c r="I17" s="449"/>
      <c r="J17" s="449"/>
      <c r="K17" s="449"/>
      <c r="L17" s="449"/>
      <c r="M17" s="449"/>
      <c r="N17" s="449"/>
      <c r="O17" s="449"/>
      <c r="P17" s="449"/>
      <c r="Q17" s="449"/>
      <c r="R17" s="449"/>
      <c r="S17" s="449"/>
      <c r="T17" s="449"/>
      <c r="U17" s="449"/>
      <c r="V17" s="449"/>
      <c r="W17" s="449"/>
      <c r="X17" s="452"/>
    </row>
    <row r="18" spans="2:24" ht="15.75">
      <c r="B18" s="439" t="s">
        <v>370</v>
      </c>
      <c r="C18" s="449"/>
      <c r="D18" s="449"/>
      <c r="E18" s="449"/>
      <c r="F18" s="449"/>
      <c r="G18" s="449"/>
      <c r="H18" s="449"/>
      <c r="I18" s="449"/>
      <c r="J18" s="449"/>
      <c r="K18" s="449"/>
      <c r="L18" s="449"/>
      <c r="M18" s="449"/>
      <c r="N18" s="449"/>
      <c r="O18" s="449"/>
      <c r="P18" s="449"/>
      <c r="Q18" s="449"/>
      <c r="R18" s="449"/>
      <c r="S18" s="449"/>
      <c r="T18" s="449"/>
      <c r="U18" s="449"/>
      <c r="V18" s="449"/>
      <c r="W18" s="449"/>
      <c r="X18" s="452"/>
    </row>
    <row r="19" spans="2:24" ht="15">
      <c r="B19" s="439" t="s">
        <v>248</v>
      </c>
      <c r="C19" s="449"/>
      <c r="D19" s="449"/>
      <c r="E19" s="449"/>
      <c r="F19" s="449"/>
      <c r="G19" s="449"/>
      <c r="H19" s="449"/>
      <c r="I19" s="449"/>
      <c r="J19" s="449"/>
      <c r="K19" s="449"/>
      <c r="L19" s="449"/>
      <c r="M19" s="449"/>
      <c r="N19" s="449"/>
      <c r="O19" s="449"/>
      <c r="P19" s="449"/>
      <c r="Q19" s="449"/>
      <c r="R19" s="449"/>
      <c r="S19" s="449"/>
      <c r="T19" s="449"/>
      <c r="U19" s="449"/>
      <c r="V19" s="449"/>
      <c r="W19" s="449"/>
      <c r="X19" s="452"/>
    </row>
    <row r="20" spans="2:24" ht="15">
      <c r="B20" s="439"/>
      <c r="C20" s="449"/>
      <c r="D20" s="449"/>
      <c r="E20" s="449"/>
      <c r="F20" s="449"/>
      <c r="G20" s="449"/>
      <c r="H20" s="449"/>
      <c r="I20" s="449"/>
      <c r="J20" s="449"/>
      <c r="K20" s="449"/>
      <c r="L20" s="449"/>
      <c r="M20" s="449"/>
      <c r="N20" s="449"/>
      <c r="O20" s="449"/>
      <c r="P20" s="449"/>
      <c r="Q20" s="449"/>
      <c r="R20" s="449"/>
      <c r="S20" s="449"/>
      <c r="T20" s="449"/>
      <c r="U20" s="449"/>
      <c r="V20" s="449"/>
      <c r="W20" s="449"/>
      <c r="X20" s="452"/>
    </row>
    <row r="21" spans="2:24" s="8" customFormat="1" ht="15">
      <c r="B21" s="451"/>
      <c r="C21" s="449"/>
      <c r="D21" s="449"/>
      <c r="E21" s="449"/>
      <c r="F21" s="449"/>
      <c r="G21" s="449"/>
      <c r="H21" s="449"/>
      <c r="I21" s="449"/>
      <c r="J21" s="448"/>
      <c r="K21" s="448"/>
      <c r="L21" s="449"/>
      <c r="M21" s="448"/>
      <c r="N21" s="448"/>
      <c r="O21" s="448"/>
      <c r="P21" s="448"/>
      <c r="Q21" s="448"/>
      <c r="R21" s="448"/>
      <c r="S21" s="448"/>
      <c r="T21" s="448"/>
      <c r="U21" s="448"/>
      <c r="V21" s="448"/>
      <c r="W21" s="448"/>
      <c r="X21" s="450"/>
    </row>
    <row r="22" spans="2:24" s="8" customFormat="1" ht="18">
      <c r="B22" s="469" t="s">
        <v>368</v>
      </c>
      <c r="C22" s="470"/>
      <c r="D22" s="470"/>
      <c r="E22" s="470"/>
      <c r="F22" s="470"/>
      <c r="G22" s="436"/>
      <c r="H22" s="436"/>
      <c r="I22" s="436"/>
      <c r="J22" s="436"/>
      <c r="K22" s="448"/>
      <c r="L22" s="449"/>
      <c r="M22" s="448"/>
      <c r="N22" s="448"/>
      <c r="O22" s="448"/>
      <c r="P22" s="448"/>
      <c r="Q22" s="448"/>
      <c r="R22" s="448"/>
      <c r="S22" s="448"/>
      <c r="T22" s="448"/>
      <c r="U22" s="448"/>
      <c r="V22" s="448"/>
      <c r="W22" s="448"/>
      <c r="X22" s="450"/>
    </row>
    <row r="23" spans="2:24" s="8" customFormat="1" ht="15">
      <c r="B23" s="438"/>
      <c r="C23" s="436"/>
      <c r="D23" s="436"/>
      <c r="E23" s="436"/>
      <c r="F23" s="436"/>
      <c r="G23" s="436"/>
      <c r="H23" s="436"/>
      <c r="I23" s="436"/>
      <c r="J23" s="436"/>
      <c r="K23" s="448"/>
      <c r="L23" s="449"/>
      <c r="M23" s="448"/>
      <c r="N23" s="448"/>
      <c r="O23" s="448"/>
      <c r="P23" s="448"/>
      <c r="Q23" s="448"/>
      <c r="R23" s="448"/>
      <c r="S23" s="448"/>
      <c r="T23" s="448"/>
      <c r="U23" s="448"/>
      <c r="V23" s="448"/>
      <c r="W23" s="448"/>
      <c r="X23" s="450"/>
    </row>
    <row r="24" spans="2:24" s="8" customFormat="1" ht="15.75">
      <c r="B24" s="439" t="s">
        <v>360</v>
      </c>
      <c r="C24" s="436"/>
      <c r="D24" s="436"/>
      <c r="E24" s="436"/>
      <c r="F24" s="436"/>
      <c r="G24" s="436"/>
      <c r="H24" s="436"/>
      <c r="I24" s="436"/>
      <c r="J24" s="436"/>
      <c r="K24" s="448"/>
      <c r="L24" s="449"/>
      <c r="M24" s="448"/>
      <c r="N24" s="448"/>
      <c r="O24" s="448"/>
      <c r="P24" s="448"/>
      <c r="Q24" s="448"/>
      <c r="R24" s="448"/>
      <c r="S24" s="448"/>
      <c r="T24" s="448"/>
      <c r="U24" s="448"/>
      <c r="V24" s="448"/>
      <c r="W24" s="448"/>
      <c r="X24" s="450"/>
    </row>
    <row r="25" spans="2:24" s="8" customFormat="1" ht="15.75">
      <c r="B25" s="439" t="s">
        <v>355</v>
      </c>
      <c r="C25" s="436"/>
      <c r="D25" s="436"/>
      <c r="E25" s="436"/>
      <c r="F25" s="436"/>
      <c r="G25" s="436"/>
      <c r="H25" s="436"/>
      <c r="I25" s="436"/>
      <c r="J25" s="436"/>
      <c r="K25" s="448"/>
      <c r="L25" s="449"/>
      <c r="M25" s="448"/>
      <c r="N25" s="448"/>
      <c r="O25" s="448"/>
      <c r="P25" s="448"/>
      <c r="Q25" s="448"/>
      <c r="R25" s="448"/>
      <c r="S25" s="448"/>
      <c r="T25" s="448"/>
      <c r="U25" s="448"/>
      <c r="V25" s="448"/>
      <c r="W25" s="448"/>
      <c r="X25" s="450"/>
    </row>
    <row r="26" spans="2:24" s="8" customFormat="1" ht="15.75">
      <c r="B26" s="439" t="s">
        <v>356</v>
      </c>
      <c r="C26" s="449"/>
      <c r="D26" s="449"/>
      <c r="E26" s="449"/>
      <c r="F26" s="449"/>
      <c r="G26" s="449"/>
      <c r="H26" s="449"/>
      <c r="I26" s="449"/>
      <c r="J26" s="448"/>
      <c r="K26" s="448"/>
      <c r="L26" s="449"/>
      <c r="M26" s="448"/>
      <c r="N26" s="448"/>
      <c r="O26" s="448"/>
      <c r="P26" s="448"/>
      <c r="Q26" s="448"/>
      <c r="R26" s="448"/>
      <c r="S26" s="448"/>
      <c r="T26" s="448"/>
      <c r="U26" s="448"/>
      <c r="V26" s="448"/>
      <c r="W26" s="448"/>
      <c r="X26" s="450"/>
    </row>
    <row r="27" spans="2:24" s="8" customFormat="1" ht="15.75">
      <c r="B27" s="439" t="s">
        <v>358</v>
      </c>
      <c r="C27" s="449"/>
      <c r="D27" s="449"/>
      <c r="E27" s="449"/>
      <c r="F27" s="449"/>
      <c r="G27" s="449"/>
      <c r="H27" s="449"/>
      <c r="I27" s="449"/>
      <c r="J27" s="448"/>
      <c r="K27" s="448"/>
      <c r="L27" s="449"/>
      <c r="M27" s="448"/>
      <c r="N27" s="448"/>
      <c r="O27" s="448"/>
      <c r="P27" s="448"/>
      <c r="Q27" s="448"/>
      <c r="R27" s="448"/>
      <c r="S27" s="448"/>
      <c r="T27" s="448"/>
      <c r="U27" s="448"/>
      <c r="V27" s="448"/>
      <c r="W27" s="448"/>
      <c r="X27" s="450"/>
    </row>
    <row r="28" spans="2:24" s="8" customFormat="1" ht="15.75">
      <c r="B28" s="439" t="s">
        <v>405</v>
      </c>
      <c r="C28" s="449"/>
      <c r="D28" s="449"/>
      <c r="E28" s="449"/>
      <c r="F28" s="449"/>
      <c r="G28" s="449"/>
      <c r="H28" s="449"/>
      <c r="I28" s="449"/>
      <c r="J28" s="448"/>
      <c r="K28" s="448"/>
      <c r="L28" s="449"/>
      <c r="M28" s="448"/>
      <c r="N28" s="448"/>
      <c r="O28" s="448"/>
      <c r="P28" s="448"/>
      <c r="Q28" s="448"/>
      <c r="R28" s="448"/>
      <c r="S28" s="448"/>
      <c r="T28" s="448"/>
      <c r="U28" s="448"/>
      <c r="V28" s="448"/>
      <c r="W28" s="448"/>
      <c r="X28" s="450"/>
    </row>
    <row r="29" spans="2:24" s="8" customFormat="1" ht="15.75">
      <c r="B29" s="439" t="s">
        <v>361</v>
      </c>
      <c r="C29" s="449"/>
      <c r="D29" s="449"/>
      <c r="E29" s="449"/>
      <c r="F29" s="449"/>
      <c r="G29" s="449"/>
      <c r="H29" s="449"/>
      <c r="I29" s="449"/>
      <c r="J29" s="448"/>
      <c r="K29" s="448"/>
      <c r="L29" s="449"/>
      <c r="M29" s="448"/>
      <c r="N29" s="448"/>
      <c r="O29" s="448"/>
      <c r="P29" s="448"/>
      <c r="Q29" s="448"/>
      <c r="R29" s="448"/>
      <c r="S29" s="448"/>
      <c r="T29" s="448"/>
      <c r="U29" s="448"/>
      <c r="V29" s="448"/>
      <c r="W29" s="448"/>
      <c r="X29" s="450"/>
    </row>
    <row r="30" spans="2:24" s="8" customFormat="1" ht="15.75">
      <c r="B30" s="439"/>
      <c r="C30" s="449"/>
      <c r="D30" s="449"/>
      <c r="E30" s="449"/>
      <c r="F30" s="449"/>
      <c r="G30" s="449"/>
      <c r="H30" s="449"/>
      <c r="I30" s="449"/>
      <c r="J30" s="448"/>
      <c r="K30" s="448"/>
      <c r="L30" s="449"/>
      <c r="M30" s="448"/>
      <c r="N30" s="448"/>
      <c r="O30" s="448"/>
      <c r="P30" s="448"/>
      <c r="Q30" s="448"/>
      <c r="R30" s="448"/>
      <c r="S30" s="448"/>
      <c r="T30" s="448"/>
      <c r="U30" s="448"/>
      <c r="V30" s="448"/>
      <c r="W30" s="448"/>
      <c r="X30" s="450"/>
    </row>
    <row r="31" spans="2:24" ht="14.25">
      <c r="B31" s="451"/>
      <c r="C31" s="449"/>
      <c r="D31" s="449"/>
      <c r="E31" s="449"/>
      <c r="F31" s="449"/>
      <c r="G31" s="449"/>
      <c r="H31" s="449"/>
      <c r="I31" s="449"/>
      <c r="J31" s="449"/>
      <c r="K31" s="449"/>
      <c r="L31" s="449"/>
      <c r="M31" s="449"/>
      <c r="N31" s="449"/>
      <c r="O31" s="449"/>
      <c r="P31" s="449"/>
      <c r="Q31" s="449"/>
      <c r="R31" s="449"/>
      <c r="S31" s="449"/>
      <c r="T31" s="449"/>
      <c r="U31" s="449"/>
      <c r="V31" s="449"/>
      <c r="W31" s="449"/>
      <c r="X31" s="452"/>
    </row>
    <row r="32" spans="2:24" ht="18">
      <c r="B32" s="467" t="s">
        <v>406</v>
      </c>
      <c r="C32" s="468"/>
      <c r="D32" s="468"/>
      <c r="E32" s="468"/>
      <c r="F32" s="468"/>
      <c r="G32" s="449"/>
      <c r="H32" s="449"/>
      <c r="I32" s="449"/>
      <c r="J32" s="449"/>
      <c r="K32" s="449"/>
      <c r="L32" s="449"/>
      <c r="M32" s="449"/>
      <c r="N32" s="449"/>
      <c r="O32" s="449"/>
      <c r="P32" s="449"/>
      <c r="Q32" s="449"/>
      <c r="R32" s="449"/>
      <c r="S32" s="449"/>
      <c r="T32" s="449"/>
      <c r="U32" s="449"/>
      <c r="V32" s="449"/>
      <c r="W32" s="449"/>
      <c r="X32" s="452"/>
    </row>
    <row r="33" spans="2:24" ht="15">
      <c r="B33" s="456"/>
      <c r="C33" s="457"/>
      <c r="D33" s="449"/>
      <c r="E33" s="449"/>
      <c r="F33" s="449"/>
      <c r="G33" s="449"/>
      <c r="H33" s="449"/>
      <c r="I33" s="449"/>
      <c r="J33" s="449"/>
      <c r="K33" s="449"/>
      <c r="L33" s="449"/>
      <c r="M33" s="448"/>
      <c r="N33" s="448"/>
      <c r="O33" s="448"/>
      <c r="P33" s="448"/>
      <c r="Q33" s="449"/>
      <c r="R33" s="449"/>
      <c r="S33" s="449"/>
      <c r="T33" s="449"/>
      <c r="U33" s="449"/>
      <c r="V33" s="449"/>
      <c r="W33" s="449"/>
      <c r="X33" s="452"/>
    </row>
    <row r="34" spans="2:24" ht="15.75">
      <c r="B34" s="439" t="s">
        <v>366</v>
      </c>
      <c r="C34" s="458"/>
      <c r="D34" s="459"/>
      <c r="E34" s="459"/>
      <c r="F34" s="449"/>
      <c r="G34" s="449"/>
      <c r="H34" s="449"/>
      <c r="I34" s="449"/>
      <c r="J34" s="449"/>
      <c r="K34" s="449"/>
      <c r="L34" s="449"/>
      <c r="M34" s="449"/>
      <c r="N34" s="449"/>
      <c r="O34" s="449"/>
      <c r="P34" s="449"/>
      <c r="Q34" s="449"/>
      <c r="R34" s="449"/>
      <c r="S34" s="449"/>
      <c r="T34" s="449"/>
      <c r="U34" s="449"/>
      <c r="V34" s="449"/>
      <c r="W34" s="449"/>
      <c r="X34" s="452"/>
    </row>
    <row r="35" spans="2:24" s="8" customFormat="1" ht="15.75">
      <c r="B35" s="439" t="s">
        <v>189</v>
      </c>
      <c r="C35" s="460"/>
      <c r="D35" s="449"/>
      <c r="E35" s="449"/>
      <c r="F35" s="449"/>
      <c r="G35" s="449"/>
      <c r="H35" s="449"/>
      <c r="I35" s="449"/>
      <c r="J35" s="448"/>
      <c r="K35" s="448"/>
      <c r="L35" s="448"/>
      <c r="M35" s="448"/>
      <c r="N35" s="448"/>
      <c r="O35" s="448"/>
      <c r="P35" s="448"/>
      <c r="Q35" s="448"/>
      <c r="R35" s="448"/>
      <c r="S35" s="448"/>
      <c r="T35" s="448"/>
      <c r="U35" s="448"/>
      <c r="V35" s="448"/>
      <c r="W35" s="448"/>
      <c r="X35" s="450"/>
    </row>
    <row r="36" spans="2:24" s="8" customFormat="1" ht="15.75">
      <c r="B36" s="439" t="s">
        <v>408</v>
      </c>
      <c r="C36" s="460"/>
      <c r="D36" s="449"/>
      <c r="E36" s="449"/>
      <c r="F36" s="449"/>
      <c r="G36" s="449"/>
      <c r="H36" s="449"/>
      <c r="I36" s="449"/>
      <c r="J36" s="449"/>
      <c r="K36" s="449"/>
      <c r="L36" s="448"/>
      <c r="M36" s="448"/>
      <c r="N36" s="448"/>
      <c r="O36" s="448"/>
      <c r="P36" s="448"/>
      <c r="Q36" s="448"/>
      <c r="R36" s="448"/>
      <c r="S36" s="448"/>
      <c r="T36" s="448"/>
      <c r="U36" s="448"/>
      <c r="V36" s="448"/>
      <c r="W36" s="448"/>
      <c r="X36" s="450"/>
    </row>
    <row r="37" spans="2:24" ht="15">
      <c r="B37" s="439" t="s">
        <v>191</v>
      </c>
      <c r="C37" s="458"/>
      <c r="D37" s="449"/>
      <c r="E37" s="449"/>
      <c r="F37" s="449"/>
      <c r="G37" s="449"/>
      <c r="H37" s="449"/>
      <c r="I37" s="449"/>
      <c r="J37" s="449"/>
      <c r="K37" s="449"/>
      <c r="L37" s="449"/>
      <c r="M37" s="449"/>
      <c r="N37" s="449"/>
      <c r="O37" s="449"/>
      <c r="P37" s="449"/>
      <c r="Q37" s="449"/>
      <c r="R37" s="449"/>
      <c r="S37" s="449"/>
      <c r="T37" s="449"/>
      <c r="U37" s="449"/>
      <c r="V37" s="449"/>
      <c r="W37" s="449"/>
      <c r="X37" s="452"/>
    </row>
    <row r="38" spans="2:24" ht="15">
      <c r="B38" s="439" t="s">
        <v>193</v>
      </c>
      <c r="C38" s="458"/>
      <c r="D38" s="449"/>
      <c r="E38" s="449"/>
      <c r="F38" s="449"/>
      <c r="G38" s="449"/>
      <c r="H38" s="449"/>
      <c r="I38" s="449"/>
      <c r="J38" s="449"/>
      <c r="K38" s="449"/>
      <c r="L38" s="449"/>
      <c r="M38" s="449"/>
      <c r="N38" s="449"/>
      <c r="O38" s="449"/>
      <c r="P38" s="449"/>
      <c r="Q38" s="449"/>
      <c r="R38" s="449"/>
      <c r="S38" s="449"/>
      <c r="T38" s="449"/>
      <c r="U38" s="449"/>
      <c r="V38" s="449"/>
      <c r="W38" s="449"/>
      <c r="X38" s="452"/>
    </row>
    <row r="39" spans="2:24" ht="15">
      <c r="B39" s="451"/>
      <c r="C39" s="448"/>
      <c r="D39" s="448"/>
      <c r="E39" s="448"/>
      <c r="F39" s="448"/>
      <c r="G39" s="448"/>
      <c r="H39" s="448"/>
      <c r="I39" s="448"/>
      <c r="J39" s="448"/>
      <c r="K39" s="448"/>
      <c r="L39" s="448"/>
      <c r="M39" s="448"/>
      <c r="N39" s="448"/>
      <c r="O39" s="448"/>
      <c r="P39" s="448"/>
      <c r="Q39" s="448"/>
      <c r="R39" s="448"/>
      <c r="S39" s="448"/>
      <c r="T39" s="448"/>
      <c r="U39" s="448"/>
      <c r="V39" s="448"/>
      <c r="W39" s="448"/>
      <c r="X39" s="450"/>
    </row>
    <row r="40" spans="2:24" ht="15">
      <c r="B40" s="451"/>
      <c r="C40" s="448"/>
      <c r="D40" s="448"/>
      <c r="E40" s="448"/>
      <c r="F40" s="448"/>
      <c r="G40" s="448"/>
      <c r="H40" s="448"/>
      <c r="I40" s="448"/>
      <c r="J40" s="448"/>
      <c r="K40" s="448"/>
      <c r="L40" s="448"/>
      <c r="M40" s="448"/>
      <c r="N40" s="448"/>
      <c r="O40" s="448"/>
      <c r="P40" s="448"/>
      <c r="Q40" s="448"/>
      <c r="R40" s="448"/>
      <c r="S40" s="448"/>
      <c r="T40" s="448"/>
      <c r="U40" s="448"/>
      <c r="V40" s="448"/>
      <c r="W40" s="448"/>
      <c r="X40" s="450"/>
    </row>
    <row r="41" spans="2:24" ht="15">
      <c r="B41" s="451"/>
      <c r="C41" s="448"/>
      <c r="D41" s="448"/>
      <c r="E41" s="448"/>
      <c r="F41" s="448"/>
      <c r="G41" s="448"/>
      <c r="H41" s="448"/>
      <c r="I41" s="448"/>
      <c r="J41" s="448"/>
      <c r="K41" s="448"/>
      <c r="L41" s="448"/>
      <c r="M41" s="448"/>
      <c r="N41" s="448"/>
      <c r="O41" s="448"/>
      <c r="P41" s="448"/>
      <c r="Q41" s="448"/>
      <c r="R41" s="448"/>
      <c r="S41" s="448"/>
      <c r="T41" s="448"/>
      <c r="U41" s="448"/>
      <c r="V41" s="448"/>
      <c r="W41" s="448"/>
      <c r="X41" s="450"/>
    </row>
    <row r="42" spans="2:24" ht="15">
      <c r="B42" s="451"/>
      <c r="C42" s="448"/>
      <c r="D42" s="448"/>
      <c r="E42" s="448"/>
      <c r="F42" s="448"/>
      <c r="G42" s="448"/>
      <c r="H42" s="448"/>
      <c r="I42" s="448"/>
      <c r="J42" s="448"/>
      <c r="K42" s="448"/>
      <c r="L42" s="448"/>
      <c r="M42" s="448"/>
      <c r="N42" s="448"/>
      <c r="O42" s="448"/>
      <c r="P42" s="448"/>
      <c r="Q42" s="448"/>
      <c r="R42" s="448"/>
      <c r="S42" s="448"/>
      <c r="T42" s="448"/>
      <c r="U42" s="448"/>
      <c r="V42" s="448"/>
      <c r="W42" s="448"/>
      <c r="X42" s="450"/>
    </row>
    <row r="43" spans="2:24" ht="15">
      <c r="B43" s="226" t="s">
        <v>202</v>
      </c>
      <c r="C43" s="211"/>
      <c r="D43" s="211"/>
      <c r="E43" s="211"/>
      <c r="F43" s="211"/>
      <c r="G43" s="211"/>
      <c r="H43" s="211"/>
      <c r="I43" s="211"/>
      <c r="J43" s="210"/>
      <c r="K43" s="210"/>
      <c r="L43" s="210"/>
      <c r="M43" s="210"/>
      <c r="N43" s="210"/>
      <c r="O43" s="210"/>
      <c r="P43" s="210"/>
      <c r="Q43" s="210"/>
      <c r="R43" s="210"/>
      <c r="S43" s="210"/>
      <c r="T43" s="210"/>
      <c r="U43" s="210"/>
      <c r="V43" s="210"/>
      <c r="W43" s="210"/>
      <c r="X43" s="232"/>
    </row>
    <row r="44" spans="2:24" ht="15">
      <c r="B44" s="226" t="s">
        <v>401</v>
      </c>
      <c r="C44" s="211"/>
      <c r="D44" s="211"/>
      <c r="E44" s="211"/>
      <c r="F44" s="211"/>
      <c r="G44" s="211"/>
      <c r="H44" s="211"/>
      <c r="I44" s="211"/>
      <c r="J44" s="211"/>
      <c r="K44" s="211"/>
      <c r="L44" s="211"/>
      <c r="M44" s="211"/>
      <c r="N44" s="210"/>
      <c r="O44" s="210"/>
      <c r="P44" s="210"/>
      <c r="Q44" s="210"/>
      <c r="R44" s="210"/>
      <c r="S44" s="210"/>
      <c r="T44" s="210"/>
      <c r="U44" s="210"/>
      <c r="V44" s="210"/>
      <c r="W44" s="210"/>
      <c r="X44" s="232"/>
    </row>
    <row r="45" spans="2:24" s="8" customFormat="1" ht="15">
      <c r="B45" s="226" t="s">
        <v>203</v>
      </c>
      <c r="C45" s="211"/>
      <c r="D45" s="211"/>
      <c r="E45" s="211"/>
      <c r="F45" s="211"/>
      <c r="G45" s="211"/>
      <c r="H45" s="211"/>
      <c r="I45" s="211"/>
      <c r="J45" s="211"/>
      <c r="K45" s="211"/>
      <c r="L45" s="211"/>
      <c r="M45" s="211"/>
      <c r="N45" s="211"/>
      <c r="O45" s="211"/>
      <c r="P45" s="211"/>
      <c r="Q45" s="211"/>
      <c r="R45" s="211"/>
      <c r="S45" s="211"/>
      <c r="T45" s="211"/>
      <c r="U45" s="211"/>
      <c r="V45" s="211"/>
      <c r="W45" s="211"/>
      <c r="X45" s="233"/>
    </row>
    <row r="46" spans="2:24" ht="15.75" thickBot="1">
      <c r="B46" s="488" t="s">
        <v>402</v>
      </c>
      <c r="C46" s="489"/>
      <c r="D46" s="489"/>
      <c r="E46" s="489"/>
      <c r="F46" s="489"/>
      <c r="G46" s="489"/>
      <c r="H46" s="489"/>
      <c r="I46" s="489"/>
      <c r="J46" s="489"/>
      <c r="K46" s="489"/>
      <c r="L46" s="489"/>
      <c r="M46" s="489"/>
      <c r="N46" s="489"/>
      <c r="O46" s="489"/>
      <c r="P46" s="489"/>
      <c r="Q46" s="489"/>
      <c r="R46" s="489"/>
      <c r="S46" s="489"/>
      <c r="T46" s="489"/>
      <c r="U46" s="489"/>
      <c r="V46" s="489"/>
      <c r="W46" s="489"/>
      <c r="X46" s="490"/>
    </row>
  </sheetData>
  <sheetProtection selectLockedCells="1"/>
  <mergeCells count="1">
    <mergeCell ref="B8:X8"/>
  </mergeCells>
  <pageMargins left="0.7" right="0.7" top="0.78740157499999996" bottom="0.78740157499999996" header="0.3" footer="0.3"/>
  <pageSetup paperSize="9" scal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3">
    <tabColor rgb="FF99FF66"/>
  </sheetPr>
  <dimension ref="A1:U104"/>
  <sheetViews>
    <sheetView showGridLines="0" zoomScale="80" zoomScaleNormal="80" workbookViewId="0">
      <pane xSplit="6" ySplit="5" topLeftCell="G29" activePane="bottomRight" state="frozen"/>
      <selection pane="topRight" activeCell="H1" sqref="H1"/>
      <selection pane="bottomLeft" activeCell="A3" sqref="A3"/>
      <selection pane="bottomRight" activeCell="E59" sqref="E59"/>
    </sheetView>
  </sheetViews>
  <sheetFormatPr baseColWidth="10" defaultRowHeight="12.75" outlineLevelRow="2"/>
  <cols>
    <col min="1" max="1" width="3.85546875" style="4" customWidth="1"/>
    <col min="2" max="2" width="75.5703125" style="2" bestFit="1" customWidth="1"/>
    <col min="3" max="3" width="12.28515625" style="2" customWidth="1"/>
    <col min="4" max="6" width="11.7109375" style="2" bestFit="1" customWidth="1"/>
    <col min="7" max="7" width="22.42578125" style="4" customWidth="1"/>
    <col min="8" max="16384" width="11.42578125" style="4"/>
  </cols>
  <sheetData>
    <row r="1" spans="1:21" ht="15">
      <c r="L1" s="217"/>
      <c r="M1" s="217"/>
      <c r="N1" s="217"/>
      <c r="O1" s="204"/>
      <c r="P1" s="204"/>
      <c r="Q1" s="204"/>
      <c r="R1" s="204"/>
      <c r="S1" s="204"/>
      <c r="T1" s="204"/>
      <c r="U1" s="204"/>
    </row>
    <row r="2" spans="1:21" ht="15">
      <c r="S2" s="208"/>
      <c r="T2" s="208"/>
      <c r="U2" s="208"/>
    </row>
    <row r="3" spans="1:21" ht="13.5" thickBot="1">
      <c r="C3" s="2" t="s">
        <v>166</v>
      </c>
      <c r="D3" s="2" t="s">
        <v>166</v>
      </c>
      <c r="E3" s="2" t="s">
        <v>167</v>
      </c>
      <c r="F3" s="2" t="s">
        <v>167</v>
      </c>
    </row>
    <row r="4" spans="1:21" ht="15">
      <c r="B4" s="43" t="s">
        <v>123</v>
      </c>
      <c r="C4" s="44">
        <f>IF('GuV Dateneingabe'!F5="???","Jahr",F4-3)</f>
        <v>2019</v>
      </c>
      <c r="D4" s="44">
        <f>IF('GuV Dateneingabe'!F5="???","Jahr",F4-2)</f>
        <v>2020</v>
      </c>
      <c r="E4" s="44">
        <f>IF('GuV Dateneingabe'!F5="???","Jahr",F4-1)</f>
        <v>2021</v>
      </c>
      <c r="F4" s="144">
        <f>IF('GuV Dateneingabe'!F5="???","Jahr",'GuV Dateneingabe'!F5)</f>
        <v>2022</v>
      </c>
      <c r="T4" s="204"/>
      <c r="U4" s="204"/>
    </row>
    <row r="5" spans="1:21" s="6" customFormat="1" ht="15.75" thickBot="1">
      <c r="A5" s="5"/>
      <c r="B5" s="25"/>
      <c r="C5" s="49" t="s">
        <v>77</v>
      </c>
      <c r="D5" s="49" t="s">
        <v>77</v>
      </c>
      <c r="E5" s="49" t="s">
        <v>77</v>
      </c>
      <c r="F5" s="50" t="s">
        <v>77</v>
      </c>
    </row>
    <row r="6" spans="1:21" ht="28.5" customHeight="1" thickBot="1">
      <c r="A6" s="6"/>
      <c r="B6" s="46" t="s">
        <v>213</v>
      </c>
      <c r="C6" s="47">
        <f>IF(C7=0,SUM(C8,C14,C21),C7)</f>
        <v>0</v>
      </c>
      <c r="D6" s="47">
        <f t="shared" ref="D6:F6" si="0">IF(D7=0,SUM(D8,D14,D21),D7)</f>
        <v>0</v>
      </c>
      <c r="E6" s="47">
        <f t="shared" si="0"/>
        <v>0</v>
      </c>
      <c r="F6" s="48">
        <f t="shared" si="0"/>
        <v>0</v>
      </c>
    </row>
    <row r="7" spans="1:21" ht="15" hidden="1">
      <c r="B7" s="195" t="s">
        <v>221</v>
      </c>
      <c r="C7" s="261"/>
      <c r="D7" s="261"/>
      <c r="E7" s="261"/>
      <c r="F7" s="262"/>
      <c r="J7" s="243" t="s">
        <v>192</v>
      </c>
      <c r="K7" s="263"/>
      <c r="L7" s="263"/>
      <c r="M7" s="263"/>
      <c r="N7" s="263"/>
      <c r="O7" s="263"/>
      <c r="P7" s="263"/>
      <c r="Q7" s="263"/>
      <c r="R7" s="263"/>
      <c r="S7" s="263"/>
      <c r="T7" s="197"/>
    </row>
    <row r="8" spans="1:21" ht="14.25">
      <c r="B8" s="45" t="s">
        <v>205</v>
      </c>
      <c r="C8" s="244">
        <f>IF(C9=0,SUM(C10:C13),C9)+C13</f>
        <v>0</v>
      </c>
      <c r="D8" s="244">
        <f t="shared" ref="D8:F8" si="1">IF(D9=0,SUM(D10:D13),D9)+D13</f>
        <v>0</v>
      </c>
      <c r="E8" s="244">
        <f t="shared" si="1"/>
        <v>0</v>
      </c>
      <c r="F8" s="244">
        <f t="shared" si="1"/>
        <v>0</v>
      </c>
      <c r="J8" s="273"/>
      <c r="K8" s="274" t="s">
        <v>204</v>
      </c>
      <c r="L8" s="274"/>
      <c r="M8" s="274"/>
      <c r="N8" s="274"/>
      <c r="O8" s="274"/>
      <c r="P8" s="274"/>
      <c r="Q8" s="274"/>
      <c r="R8" s="263"/>
      <c r="S8" s="263"/>
      <c r="T8" s="197"/>
    </row>
    <row r="9" spans="1:21" ht="15">
      <c r="B9" s="28" t="s">
        <v>25</v>
      </c>
      <c r="C9" s="245"/>
      <c r="D9" s="245"/>
      <c r="E9" s="245"/>
      <c r="F9" s="246"/>
      <c r="J9" s="223"/>
      <c r="K9" s="204" t="s">
        <v>187</v>
      </c>
      <c r="L9" s="204"/>
      <c r="M9" s="204"/>
      <c r="N9" s="204"/>
      <c r="O9" s="204"/>
      <c r="P9" s="204"/>
      <c r="Q9" s="204"/>
      <c r="R9" s="204"/>
      <c r="S9" s="204"/>
      <c r="T9" s="198"/>
    </row>
    <row r="10" spans="1:21" ht="14.25" hidden="1" outlineLevel="1">
      <c r="B10" s="28" t="s">
        <v>78</v>
      </c>
      <c r="C10" s="245"/>
      <c r="D10" s="245"/>
      <c r="E10" s="245"/>
      <c r="F10" s="246"/>
      <c r="J10" s="264"/>
      <c r="K10" s="3"/>
      <c r="L10" s="3"/>
      <c r="M10" s="3"/>
      <c r="N10" s="3"/>
      <c r="O10" s="3"/>
      <c r="P10" s="3"/>
      <c r="Q10" s="3"/>
      <c r="R10" s="3"/>
      <c r="S10" s="3"/>
      <c r="T10" s="198"/>
    </row>
    <row r="11" spans="1:21" ht="14.25" hidden="1" outlineLevel="1">
      <c r="B11" s="28" t="s">
        <v>26</v>
      </c>
      <c r="C11" s="245"/>
      <c r="D11" s="245"/>
      <c r="E11" s="245"/>
      <c r="F11" s="246"/>
      <c r="J11" s="264"/>
      <c r="K11" s="3"/>
      <c r="L11" s="3"/>
      <c r="M11" s="3"/>
      <c r="N11" s="3"/>
      <c r="O11" s="3"/>
      <c r="P11" s="3"/>
      <c r="Q11" s="3"/>
      <c r="R11" s="3"/>
      <c r="S11" s="3"/>
      <c r="T11" s="198"/>
    </row>
    <row r="12" spans="1:21" ht="14.25" hidden="1" outlineLevel="1">
      <c r="A12" s="8"/>
      <c r="B12" s="28" t="s">
        <v>27</v>
      </c>
      <c r="C12" s="245"/>
      <c r="D12" s="245"/>
      <c r="E12" s="245"/>
      <c r="F12" s="246"/>
      <c r="J12" s="264"/>
      <c r="K12" s="3"/>
      <c r="L12" s="3"/>
      <c r="M12" s="3"/>
      <c r="N12" s="3"/>
      <c r="O12" s="3"/>
      <c r="P12" s="3"/>
      <c r="Q12" s="3"/>
      <c r="R12" s="3"/>
      <c r="S12" s="3"/>
      <c r="T12" s="198"/>
    </row>
    <row r="13" spans="1:21" ht="15" collapsed="1" thickBot="1">
      <c r="A13" s="8"/>
      <c r="B13" s="28" t="s">
        <v>112</v>
      </c>
      <c r="C13" s="245"/>
      <c r="D13" s="245"/>
      <c r="E13" s="245"/>
      <c r="F13" s="246"/>
      <c r="J13" s="265"/>
      <c r="K13" s="219" t="s">
        <v>186</v>
      </c>
      <c r="L13" s="219"/>
      <c r="M13" s="219"/>
      <c r="N13" s="219"/>
      <c r="O13" s="219"/>
      <c r="P13" s="219"/>
      <c r="Q13" s="219"/>
      <c r="R13" s="219"/>
      <c r="S13" s="199"/>
      <c r="T13" s="200"/>
    </row>
    <row r="14" spans="1:21" ht="14.25">
      <c r="B14" s="45" t="s">
        <v>206</v>
      </c>
      <c r="C14" s="244">
        <f>IF(C15=0,SUM(C16:C20),C15)+C20</f>
        <v>0</v>
      </c>
      <c r="D14" s="244">
        <f t="shared" ref="D14:F14" si="2">IF(D15=0,SUM(D16:D20),D15)+D20</f>
        <v>0</v>
      </c>
      <c r="E14" s="244">
        <f t="shared" si="2"/>
        <v>0</v>
      </c>
      <c r="F14" s="244">
        <f t="shared" si="2"/>
        <v>0</v>
      </c>
    </row>
    <row r="15" spans="1:21" ht="14.25">
      <c r="B15" s="195" t="s">
        <v>153</v>
      </c>
      <c r="C15" s="261"/>
      <c r="D15" s="261"/>
      <c r="E15" s="261"/>
      <c r="F15" s="262"/>
    </row>
    <row r="16" spans="1:21" ht="15" hidden="1" outlineLevel="1">
      <c r="B16" s="34" t="s">
        <v>79</v>
      </c>
      <c r="C16" s="191"/>
      <c r="D16" s="191"/>
      <c r="E16" s="191"/>
      <c r="F16" s="237"/>
      <c r="R16" s="208"/>
    </row>
    <row r="17" spans="1:18" ht="14.25" hidden="1" outlineLevel="1">
      <c r="B17" s="34" t="s">
        <v>69</v>
      </c>
      <c r="C17" s="191"/>
      <c r="D17" s="191"/>
      <c r="E17" s="191"/>
      <c r="F17" s="237"/>
      <c r="R17" s="204"/>
    </row>
    <row r="18" spans="1:18" ht="14.25" hidden="1" outlineLevel="1">
      <c r="B18" s="34" t="s">
        <v>70</v>
      </c>
      <c r="C18" s="191"/>
      <c r="D18" s="191"/>
      <c r="E18" s="191"/>
      <c r="F18" s="237"/>
    </row>
    <row r="19" spans="1:18" ht="14.25" hidden="1" outlineLevel="1">
      <c r="A19" s="8"/>
      <c r="B19" s="34" t="s">
        <v>71</v>
      </c>
      <c r="C19" s="191"/>
      <c r="D19" s="191"/>
      <c r="E19" s="191"/>
      <c r="F19" s="237"/>
    </row>
    <row r="20" spans="1:18" ht="14.25" collapsed="1">
      <c r="A20" s="8"/>
      <c r="B20" s="34" t="s">
        <v>113</v>
      </c>
      <c r="C20" s="191"/>
      <c r="D20" s="191"/>
      <c r="E20" s="191"/>
      <c r="F20" s="237"/>
    </row>
    <row r="21" spans="1:18" ht="14.25">
      <c r="B21" s="45" t="s">
        <v>207</v>
      </c>
      <c r="C21" s="21">
        <f>IF(C22=0,SUM(C23:C29),C22)+C29</f>
        <v>0</v>
      </c>
      <c r="D21" s="21">
        <f t="shared" ref="D21:F21" si="3">IF(D22=0,SUM(D23:D29),D22)+D29</f>
        <v>0</v>
      </c>
      <c r="E21" s="21">
        <f t="shared" si="3"/>
        <v>0</v>
      </c>
      <c r="F21" s="21">
        <f t="shared" si="3"/>
        <v>0</v>
      </c>
    </row>
    <row r="22" spans="1:18" ht="14.25">
      <c r="B22" s="195" t="s">
        <v>154</v>
      </c>
      <c r="C22" s="261"/>
      <c r="D22" s="261"/>
      <c r="E22" s="261"/>
      <c r="F22" s="262"/>
    </row>
    <row r="23" spans="1:18" ht="14.25" hidden="1" outlineLevel="1">
      <c r="B23" s="34" t="s">
        <v>28</v>
      </c>
      <c r="C23" s="191"/>
      <c r="D23" s="191"/>
      <c r="E23" s="191"/>
      <c r="F23" s="237"/>
    </row>
    <row r="24" spans="1:18" ht="14.25" hidden="1" outlineLevel="1">
      <c r="B24" s="34" t="s">
        <v>29</v>
      </c>
      <c r="C24" s="191"/>
      <c r="D24" s="191"/>
      <c r="E24" s="191"/>
      <c r="F24" s="237"/>
    </row>
    <row r="25" spans="1:18" ht="14.25" hidden="1" outlineLevel="1">
      <c r="A25" s="8"/>
      <c r="B25" s="34" t="s">
        <v>30</v>
      </c>
      <c r="C25" s="191"/>
      <c r="D25" s="191"/>
      <c r="E25" s="191"/>
      <c r="F25" s="237"/>
    </row>
    <row r="26" spans="1:18" ht="14.25" hidden="1" outlineLevel="1">
      <c r="A26" s="8"/>
      <c r="B26" s="34" t="s">
        <v>80</v>
      </c>
      <c r="C26" s="191"/>
      <c r="D26" s="191"/>
      <c r="E26" s="191"/>
      <c r="F26" s="237"/>
    </row>
    <row r="27" spans="1:18" ht="14.25" hidden="1" outlineLevel="1">
      <c r="B27" s="34" t="s">
        <v>31</v>
      </c>
      <c r="C27" s="191"/>
      <c r="D27" s="191"/>
      <c r="E27" s="191"/>
      <c r="F27" s="237"/>
    </row>
    <row r="28" spans="1:18" ht="14.25" hidden="1" outlineLevel="1">
      <c r="A28" s="8"/>
      <c r="B28" s="34" t="s">
        <v>32</v>
      </c>
      <c r="C28" s="191"/>
      <c r="D28" s="191"/>
      <c r="E28" s="191"/>
      <c r="F28" s="237"/>
    </row>
    <row r="29" spans="1:18" ht="14.25" collapsed="1">
      <c r="B29" s="34" t="s">
        <v>114</v>
      </c>
      <c r="C29" s="191"/>
      <c r="D29" s="191"/>
      <c r="E29" s="191"/>
      <c r="F29" s="237"/>
    </row>
    <row r="30" spans="1:18" ht="28.5" customHeight="1">
      <c r="B30" s="36" t="s">
        <v>214</v>
      </c>
      <c r="C30" s="22">
        <f t="shared" ref="C30:F30" si="4">IF(C31=0,SUM(C32,C39,C47,C53),C31)</f>
        <v>0</v>
      </c>
      <c r="D30" s="22">
        <f t="shared" si="4"/>
        <v>0</v>
      </c>
      <c r="E30" s="22">
        <f t="shared" si="4"/>
        <v>0</v>
      </c>
      <c r="F30" s="37">
        <f t="shared" si="4"/>
        <v>0</v>
      </c>
    </row>
    <row r="31" spans="1:18" ht="14.25" hidden="1">
      <c r="B31" s="195" t="s">
        <v>43</v>
      </c>
      <c r="C31" s="261"/>
      <c r="D31" s="261"/>
      <c r="E31" s="261"/>
      <c r="F31" s="262"/>
    </row>
    <row r="32" spans="1:18" ht="14.25">
      <c r="B32" s="45" t="s">
        <v>208</v>
      </c>
      <c r="C32" s="21">
        <f>IF(C33=0,SUM(C34:C38),C33)+C38</f>
        <v>0</v>
      </c>
      <c r="D32" s="21">
        <f t="shared" ref="D32:F32" si="5">IF(D33=0,SUM(D34:D38),D33)+D38</f>
        <v>0</v>
      </c>
      <c r="E32" s="21">
        <f t="shared" si="5"/>
        <v>0</v>
      </c>
      <c r="F32" s="21">
        <f t="shared" si="5"/>
        <v>0</v>
      </c>
    </row>
    <row r="33" spans="1:6" ht="14.25">
      <c r="B33" s="195" t="s">
        <v>155</v>
      </c>
      <c r="C33" s="261"/>
      <c r="D33" s="261"/>
      <c r="E33" s="261"/>
      <c r="F33" s="262"/>
    </row>
    <row r="34" spans="1:6" ht="14.25" hidden="1" outlineLevel="1">
      <c r="A34" s="8"/>
      <c r="B34" s="34" t="s">
        <v>72</v>
      </c>
      <c r="C34" s="191"/>
      <c r="D34" s="191"/>
      <c r="E34" s="191"/>
      <c r="F34" s="237"/>
    </row>
    <row r="35" spans="1:6" ht="14.25" hidden="1" outlineLevel="1">
      <c r="B35" s="34" t="s">
        <v>33</v>
      </c>
      <c r="C35" s="191"/>
      <c r="D35" s="191"/>
      <c r="E35" s="191"/>
      <c r="F35" s="237"/>
    </row>
    <row r="36" spans="1:6" ht="14.25" hidden="1" outlineLevel="1">
      <c r="B36" s="34" t="s">
        <v>110</v>
      </c>
      <c r="C36" s="191"/>
      <c r="D36" s="191"/>
      <c r="E36" s="191"/>
      <c r="F36" s="237"/>
    </row>
    <row r="37" spans="1:6" ht="14.25" hidden="1" outlineLevel="1">
      <c r="B37" s="34" t="s">
        <v>34</v>
      </c>
      <c r="C37" s="191"/>
      <c r="D37" s="191"/>
      <c r="E37" s="191"/>
      <c r="F37" s="237"/>
    </row>
    <row r="38" spans="1:6" ht="14.25" collapsed="1">
      <c r="B38" s="34" t="s">
        <v>115</v>
      </c>
      <c r="C38" s="191"/>
      <c r="D38" s="191"/>
      <c r="E38" s="191"/>
      <c r="F38" s="237"/>
    </row>
    <row r="39" spans="1:6" ht="14.25">
      <c r="B39" s="45" t="s">
        <v>209</v>
      </c>
      <c r="C39" s="21">
        <f>IF(C40=0,SUM(C41:C46),C40)+C46</f>
        <v>0</v>
      </c>
      <c r="D39" s="21">
        <f t="shared" ref="D39:F39" si="6">IF(D40=0,SUM(D41:D46),D40)+D46</f>
        <v>0</v>
      </c>
      <c r="E39" s="21">
        <f t="shared" si="6"/>
        <v>0</v>
      </c>
      <c r="F39" s="21">
        <f t="shared" si="6"/>
        <v>0</v>
      </c>
    </row>
    <row r="40" spans="1:6" ht="14.25">
      <c r="B40" s="195" t="s">
        <v>156</v>
      </c>
      <c r="C40" s="261"/>
      <c r="D40" s="261"/>
      <c r="E40" s="261"/>
      <c r="F40" s="262"/>
    </row>
    <row r="41" spans="1:6" ht="14.25" hidden="1" outlineLevel="1">
      <c r="B41" s="34" t="s">
        <v>73</v>
      </c>
      <c r="C41" s="191"/>
      <c r="D41" s="191"/>
      <c r="E41" s="191"/>
      <c r="F41" s="237"/>
    </row>
    <row r="42" spans="1:6" ht="14.25" hidden="1" outlineLevel="1">
      <c r="B42" s="34" t="s">
        <v>36</v>
      </c>
      <c r="C42" s="191"/>
      <c r="D42" s="191"/>
      <c r="E42" s="191"/>
      <c r="F42" s="237"/>
    </row>
    <row r="43" spans="1:6" ht="14.25" hidden="1" outlineLevel="1">
      <c r="B43" s="34" t="s">
        <v>81</v>
      </c>
      <c r="C43" s="191"/>
      <c r="D43" s="191"/>
      <c r="E43" s="191"/>
      <c r="F43" s="237"/>
    </row>
    <row r="44" spans="1:6" ht="14.25" hidden="1" outlineLevel="1">
      <c r="B44" s="34" t="s">
        <v>37</v>
      </c>
      <c r="C44" s="191"/>
      <c r="D44" s="191"/>
      <c r="E44" s="191"/>
      <c r="F44" s="237"/>
    </row>
    <row r="45" spans="1:6" ht="14.25" hidden="1" outlineLevel="1">
      <c r="B45" s="34" t="s">
        <v>35</v>
      </c>
      <c r="C45" s="191"/>
      <c r="D45" s="191"/>
      <c r="E45" s="191"/>
      <c r="F45" s="237"/>
    </row>
    <row r="46" spans="1:6" ht="14.25" collapsed="1">
      <c r="A46" s="8"/>
      <c r="B46" s="34" t="s">
        <v>116</v>
      </c>
      <c r="C46" s="191"/>
      <c r="D46" s="191"/>
      <c r="E46" s="191"/>
      <c r="F46" s="237"/>
    </row>
    <row r="47" spans="1:6" ht="14.25">
      <c r="B47" s="45" t="s">
        <v>210</v>
      </c>
      <c r="C47" s="21">
        <f>IF(C48=0,SUM(C49:C52),C48)+C52</f>
        <v>0</v>
      </c>
      <c r="D47" s="21">
        <f t="shared" ref="D47:F47" si="7">IF(D48=0,SUM(D49:D52),D48)+D52</f>
        <v>0</v>
      </c>
      <c r="E47" s="21">
        <f t="shared" si="7"/>
        <v>0</v>
      </c>
      <c r="F47" s="21">
        <f t="shared" si="7"/>
        <v>0</v>
      </c>
    </row>
    <row r="48" spans="1:6" ht="14.25">
      <c r="B48" s="195" t="s">
        <v>157</v>
      </c>
      <c r="C48" s="261"/>
      <c r="D48" s="261"/>
      <c r="E48" s="261"/>
      <c r="F48" s="262"/>
    </row>
    <row r="49" spans="1:6" ht="14.25" hidden="1" outlineLevel="1">
      <c r="B49" s="34" t="s">
        <v>38</v>
      </c>
      <c r="C49" s="238"/>
      <c r="D49" s="238"/>
      <c r="E49" s="238"/>
      <c r="F49" s="239"/>
    </row>
    <row r="50" spans="1:6" ht="14.25" hidden="1" outlineLevel="1">
      <c r="B50" s="34" t="s">
        <v>39</v>
      </c>
      <c r="C50" s="238"/>
      <c r="D50" s="238"/>
      <c r="E50" s="238"/>
      <c r="F50" s="239"/>
    </row>
    <row r="51" spans="1:6" ht="14.25" hidden="1" outlineLevel="1">
      <c r="B51" s="34" t="s">
        <v>40</v>
      </c>
      <c r="C51" s="238"/>
      <c r="D51" s="238"/>
      <c r="E51" s="238"/>
      <c r="F51" s="239"/>
    </row>
    <row r="52" spans="1:6" ht="14.25" collapsed="1">
      <c r="B52" s="34" t="s">
        <v>120</v>
      </c>
      <c r="C52" s="238"/>
      <c r="D52" s="238"/>
      <c r="E52" s="238"/>
      <c r="F52" s="239"/>
    </row>
    <row r="53" spans="1:6" ht="14.25">
      <c r="B53" s="35" t="s">
        <v>211</v>
      </c>
      <c r="C53" s="21">
        <f>IF(C54=0,SUM(C55:C57),C54)+C57</f>
        <v>0</v>
      </c>
      <c r="D53" s="21">
        <f t="shared" ref="D53:F53" si="8">IF(D54=0,SUM(D55:D57),D54)+D57</f>
        <v>0</v>
      </c>
      <c r="E53" s="21">
        <f t="shared" si="8"/>
        <v>0</v>
      </c>
      <c r="F53" s="21">
        <f t="shared" si="8"/>
        <v>0</v>
      </c>
    </row>
    <row r="54" spans="1:6" ht="14.25">
      <c r="B54" s="195" t="s">
        <v>158</v>
      </c>
      <c r="C54" s="261"/>
      <c r="D54" s="261"/>
      <c r="E54" s="261"/>
      <c r="F54" s="262"/>
    </row>
    <row r="55" spans="1:6" ht="14.25" hidden="1" outlineLevel="1">
      <c r="A55" s="8"/>
      <c r="B55" s="34" t="s">
        <v>41</v>
      </c>
      <c r="C55" s="191"/>
      <c r="D55" s="191"/>
      <c r="E55" s="191"/>
      <c r="F55" s="237"/>
    </row>
    <row r="56" spans="1:6" ht="14.25" hidden="1" outlineLevel="1">
      <c r="A56" s="8"/>
      <c r="B56" s="34" t="s">
        <v>42</v>
      </c>
      <c r="C56" s="191"/>
      <c r="D56" s="191"/>
      <c r="E56" s="191"/>
      <c r="F56" s="237"/>
    </row>
    <row r="57" spans="1:6" ht="14.25" collapsed="1">
      <c r="B57" s="34" t="s">
        <v>120</v>
      </c>
      <c r="C57" s="191"/>
      <c r="D57" s="191"/>
      <c r="E57" s="191"/>
      <c r="F57" s="237"/>
    </row>
    <row r="58" spans="1:6" ht="14.25">
      <c r="B58" s="39" t="s">
        <v>105</v>
      </c>
      <c r="C58" s="241"/>
      <c r="D58" s="241"/>
      <c r="E58" s="241"/>
      <c r="F58" s="242"/>
    </row>
    <row r="59" spans="1:6" ht="14.25">
      <c r="B59" s="39" t="s">
        <v>101</v>
      </c>
      <c r="C59" s="241"/>
      <c r="D59" s="241"/>
      <c r="E59" s="241"/>
      <c r="F59" s="242"/>
    </row>
    <row r="60" spans="1:6" ht="14.25">
      <c r="B60" s="39" t="s">
        <v>111</v>
      </c>
      <c r="C60" s="241"/>
      <c r="D60" s="241"/>
      <c r="E60" s="241"/>
      <c r="F60" s="242"/>
    </row>
    <row r="61" spans="1:6" ht="14.25">
      <c r="A61" s="8"/>
      <c r="B61" s="39" t="s">
        <v>120</v>
      </c>
      <c r="C61" s="241"/>
      <c r="D61" s="241"/>
      <c r="E61" s="241"/>
      <c r="F61" s="242"/>
    </row>
    <row r="62" spans="1:6" ht="28.5" customHeight="1" thickBot="1">
      <c r="A62" s="8"/>
      <c r="B62" s="40" t="s">
        <v>215</v>
      </c>
      <c r="C62" s="41">
        <f>C61+C60+C59+C58+C30+C6</f>
        <v>0</v>
      </c>
      <c r="D62" s="41">
        <f t="shared" ref="D62:F62" si="9">SUM(D6,D30,D58,D59,D60,D61)</f>
        <v>0</v>
      </c>
      <c r="E62" s="41">
        <f t="shared" si="9"/>
        <v>0</v>
      </c>
      <c r="F62" s="42">
        <f t="shared" si="9"/>
        <v>0</v>
      </c>
    </row>
    <row r="63" spans="1:6" ht="15">
      <c r="B63" s="51"/>
      <c r="C63" s="52"/>
      <c r="D63" s="52"/>
      <c r="E63" s="52"/>
      <c r="F63" s="53"/>
    </row>
    <row r="64" spans="1:6" ht="15.75" thickBot="1">
      <c r="B64" s="54"/>
      <c r="C64" s="55"/>
      <c r="D64" s="55"/>
      <c r="E64" s="55"/>
      <c r="F64" s="56"/>
    </row>
    <row r="65" spans="1:6" ht="28.5" customHeight="1">
      <c r="B65" s="32" t="s">
        <v>216</v>
      </c>
      <c r="C65" s="33">
        <f>IF(C66=0,SUM(C67,C76,C77,C78),C66)</f>
        <v>0</v>
      </c>
      <c r="D65" s="33">
        <f>IF(D66=0,SUM(D67,D76,D77,D78),D66)</f>
        <v>0</v>
      </c>
      <c r="E65" s="33">
        <f>IF(E66=0,SUM(E67,E76,E77,E78),E66)</f>
        <v>0</v>
      </c>
      <c r="F65" s="33">
        <f>IF(F66=0,SUM(F67,F76,F77,F78),F66)</f>
        <v>0</v>
      </c>
    </row>
    <row r="66" spans="1:6" ht="14.25">
      <c r="B66" s="195" t="s">
        <v>159</v>
      </c>
      <c r="C66" s="261"/>
      <c r="D66" s="261"/>
      <c r="E66" s="261"/>
      <c r="F66" s="262"/>
    </row>
    <row r="67" spans="1:6" ht="14.25">
      <c r="B67" s="34" t="s">
        <v>44</v>
      </c>
      <c r="C67" s="240"/>
      <c r="D67" s="191"/>
      <c r="E67" s="191"/>
      <c r="F67" s="237"/>
    </row>
    <row r="68" spans="1:6" ht="14.25">
      <c r="B68" s="35" t="s">
        <v>212</v>
      </c>
      <c r="C68" s="247">
        <f>SUM(C76:C78)</f>
        <v>0</v>
      </c>
      <c r="D68" s="247">
        <f>SUM(D76:D78)</f>
        <v>0</v>
      </c>
      <c r="E68" s="247">
        <f>SUM(E76:E78)</f>
        <v>0</v>
      </c>
      <c r="F68" s="247">
        <f>SUM(F76:F78)</f>
        <v>0</v>
      </c>
    </row>
    <row r="69" spans="1:6" ht="14.25" hidden="1" outlineLevel="1">
      <c r="B69" s="195" t="s">
        <v>160</v>
      </c>
      <c r="C69" s="261"/>
      <c r="D69" s="261"/>
      <c r="E69" s="261"/>
      <c r="F69" s="262"/>
    </row>
    <row r="70" spans="1:6" ht="14.25" hidden="1" outlineLevel="1">
      <c r="B70" s="34" t="s">
        <v>45</v>
      </c>
      <c r="C70" s="240"/>
      <c r="D70" s="191"/>
      <c r="E70" s="191"/>
      <c r="F70" s="237"/>
    </row>
    <row r="71" spans="1:6" ht="14.25" hidden="1" outlineLevel="1">
      <c r="B71" s="34" t="s">
        <v>46</v>
      </c>
      <c r="C71" s="240"/>
      <c r="D71" s="191"/>
      <c r="E71" s="191"/>
      <c r="F71" s="237"/>
    </row>
    <row r="72" spans="1:6" ht="14.25" hidden="1" outlineLevel="1">
      <c r="B72" s="34" t="s">
        <v>47</v>
      </c>
      <c r="C72" s="240"/>
      <c r="D72" s="191"/>
      <c r="E72" s="191"/>
      <c r="F72" s="237"/>
    </row>
    <row r="73" spans="1:6" ht="14.25" hidden="1" outlineLevel="1">
      <c r="B73" s="34" t="s">
        <v>48</v>
      </c>
      <c r="C73" s="240"/>
      <c r="D73" s="191"/>
      <c r="E73" s="191"/>
      <c r="F73" s="237"/>
    </row>
    <row r="74" spans="1:6" ht="14.25" hidden="1" outlineLevel="1">
      <c r="B74" s="34" t="s">
        <v>49</v>
      </c>
      <c r="C74" s="240"/>
      <c r="D74" s="191"/>
      <c r="E74" s="191"/>
      <c r="F74" s="237"/>
    </row>
    <row r="75" spans="1:6" ht="14.25" hidden="1" outlineLevel="1">
      <c r="B75" s="34" t="s">
        <v>117</v>
      </c>
      <c r="C75" s="240"/>
      <c r="D75" s="191"/>
      <c r="E75" s="191"/>
      <c r="F75" s="237"/>
    </row>
    <row r="76" spans="1:6" ht="14.25" collapsed="1">
      <c r="B76" s="34" t="s">
        <v>76</v>
      </c>
      <c r="C76" s="240"/>
      <c r="D76" s="191"/>
      <c r="E76" s="191"/>
      <c r="F76" s="237"/>
    </row>
    <row r="77" spans="1:6" ht="14.25">
      <c r="A77" s="8"/>
      <c r="B77" s="34" t="s">
        <v>75</v>
      </c>
      <c r="C77" s="240"/>
      <c r="D77" s="191"/>
      <c r="E77" s="191"/>
      <c r="F77" s="237"/>
    </row>
    <row r="78" spans="1:6" ht="14.25">
      <c r="A78" s="8"/>
      <c r="B78" s="34" t="s">
        <v>120</v>
      </c>
      <c r="C78" s="240"/>
      <c r="D78" s="191"/>
      <c r="E78" s="191"/>
      <c r="F78" s="237"/>
    </row>
    <row r="79" spans="1:6" ht="28.5" customHeight="1">
      <c r="B79" s="36" t="s">
        <v>217</v>
      </c>
      <c r="C79" s="22">
        <f>IF(C80=0,SUM(C81:C84),C80)+C84</f>
        <v>0</v>
      </c>
      <c r="D79" s="22">
        <f t="shared" ref="D79:F79" si="10">IF(D80=0,SUM(D81:D84),D80)+D84</f>
        <v>0</v>
      </c>
      <c r="E79" s="22">
        <f t="shared" si="10"/>
        <v>0</v>
      </c>
      <c r="F79" s="22">
        <f t="shared" si="10"/>
        <v>0</v>
      </c>
    </row>
    <row r="80" spans="1:6" ht="14.25">
      <c r="B80" s="195" t="s">
        <v>161</v>
      </c>
      <c r="C80" s="261"/>
      <c r="D80" s="261"/>
      <c r="E80" s="261"/>
      <c r="F80" s="262"/>
    </row>
    <row r="81" spans="1:6" ht="14.25" hidden="1" outlineLevel="1">
      <c r="B81" s="38" t="s">
        <v>74</v>
      </c>
      <c r="C81" s="240"/>
      <c r="D81" s="191"/>
      <c r="E81" s="191"/>
      <c r="F81" s="237"/>
    </row>
    <row r="82" spans="1:6" ht="14.25" hidden="1" outlineLevel="1">
      <c r="A82" s="8"/>
      <c r="B82" s="38" t="s">
        <v>50</v>
      </c>
      <c r="C82" s="240"/>
      <c r="D82" s="191"/>
      <c r="E82" s="191"/>
      <c r="F82" s="237"/>
    </row>
    <row r="83" spans="1:6" ht="14.25" hidden="1" outlineLevel="1">
      <c r="B83" s="38" t="s">
        <v>51</v>
      </c>
      <c r="C83" s="240"/>
      <c r="D83" s="191"/>
      <c r="E83" s="191"/>
      <c r="F83" s="237"/>
    </row>
    <row r="84" spans="1:6" ht="14.25" collapsed="1">
      <c r="B84" s="34" t="s">
        <v>120</v>
      </c>
      <c r="C84" s="240"/>
      <c r="D84" s="191"/>
      <c r="E84" s="191"/>
      <c r="F84" s="237"/>
    </row>
    <row r="85" spans="1:6" ht="28.5" customHeight="1">
      <c r="B85" s="36" t="s">
        <v>218</v>
      </c>
      <c r="C85" s="22">
        <f t="shared" ref="C85:F85" si="11">IF(C86=0,SUM(C87:C98),C86)</f>
        <v>0</v>
      </c>
      <c r="D85" s="22">
        <f t="shared" si="11"/>
        <v>0</v>
      </c>
      <c r="E85" s="22">
        <f t="shared" si="11"/>
        <v>0</v>
      </c>
      <c r="F85" s="37">
        <f t="shared" si="11"/>
        <v>0</v>
      </c>
    </row>
    <row r="86" spans="1:6" ht="14.25" hidden="1" outlineLevel="2">
      <c r="B86" s="195" t="s">
        <v>162</v>
      </c>
      <c r="C86" s="261"/>
      <c r="D86" s="261"/>
      <c r="E86" s="261"/>
      <c r="F86" s="262"/>
    </row>
    <row r="87" spans="1:6" ht="14.25" hidden="1" outlineLevel="1" collapsed="1">
      <c r="A87" s="8"/>
      <c r="B87" s="38" t="s">
        <v>109</v>
      </c>
      <c r="C87" s="240"/>
      <c r="D87" s="191"/>
      <c r="E87" s="191"/>
      <c r="F87" s="237"/>
    </row>
    <row r="88" spans="1:6" ht="14.25" hidden="1" outlineLevel="1">
      <c r="B88" s="38" t="s">
        <v>54</v>
      </c>
      <c r="C88" s="240"/>
      <c r="D88" s="191"/>
      <c r="E88" s="191"/>
      <c r="F88" s="237"/>
    </row>
    <row r="89" spans="1:6" ht="14.25" hidden="1" outlineLevel="1">
      <c r="B89" s="38" t="s">
        <v>103</v>
      </c>
      <c r="C89" s="240"/>
      <c r="D89" s="191"/>
      <c r="E89" s="191"/>
      <c r="F89" s="237"/>
    </row>
    <row r="90" spans="1:6" ht="14.25" collapsed="1">
      <c r="B90" s="38" t="s">
        <v>131</v>
      </c>
      <c r="C90" s="240"/>
      <c r="D90" s="191"/>
      <c r="E90" s="191"/>
      <c r="F90" s="237"/>
    </row>
    <row r="91" spans="1:6" ht="14.25">
      <c r="B91" s="38" t="s">
        <v>52</v>
      </c>
      <c r="C91" s="240"/>
      <c r="D91" s="191"/>
      <c r="E91" s="191"/>
      <c r="F91" s="237"/>
    </row>
    <row r="92" spans="1:6" ht="14.25">
      <c r="B92" s="38" t="s">
        <v>100</v>
      </c>
      <c r="C92" s="240"/>
      <c r="D92" s="191"/>
      <c r="E92" s="191"/>
      <c r="F92" s="237"/>
    </row>
    <row r="93" spans="1:6" ht="14.25" hidden="1">
      <c r="B93" s="38" t="s">
        <v>82</v>
      </c>
      <c r="C93" s="240"/>
      <c r="D93" s="191"/>
      <c r="E93" s="191"/>
      <c r="F93" s="237"/>
    </row>
    <row r="94" spans="1:6" ht="14.25">
      <c r="B94" s="38" t="s">
        <v>107</v>
      </c>
      <c r="C94" s="240"/>
      <c r="D94" s="191"/>
      <c r="E94" s="191"/>
      <c r="F94" s="237"/>
    </row>
    <row r="95" spans="1:6" ht="14.25" hidden="1" outlineLevel="1">
      <c r="B95" s="38" t="s">
        <v>108</v>
      </c>
      <c r="C95" s="240"/>
      <c r="D95" s="191"/>
      <c r="E95" s="191"/>
      <c r="F95" s="237"/>
    </row>
    <row r="96" spans="1:6" ht="14.25" hidden="1" outlineLevel="1">
      <c r="B96" s="38" t="s">
        <v>53</v>
      </c>
      <c r="C96" s="240"/>
      <c r="D96" s="191"/>
      <c r="E96" s="191"/>
      <c r="F96" s="237"/>
    </row>
    <row r="97" spans="2:6" ht="14.25" hidden="1" outlineLevel="1">
      <c r="B97" s="38" t="s">
        <v>106</v>
      </c>
      <c r="C97" s="240"/>
      <c r="D97" s="191"/>
      <c r="E97" s="191"/>
      <c r="F97" s="237"/>
    </row>
    <row r="98" spans="2:6" ht="14.25" collapsed="1">
      <c r="B98" s="34" t="s">
        <v>120</v>
      </c>
      <c r="C98" s="240"/>
      <c r="D98" s="191"/>
      <c r="E98" s="191"/>
      <c r="F98" s="237"/>
    </row>
    <row r="99" spans="2:6" ht="14.25">
      <c r="B99" s="39" t="s">
        <v>163</v>
      </c>
      <c r="C99" s="241"/>
      <c r="D99" s="241"/>
      <c r="E99" s="241"/>
      <c r="F99" s="242"/>
    </row>
    <row r="100" spans="2:6" ht="14.25">
      <c r="B100" s="39" t="s">
        <v>164</v>
      </c>
      <c r="C100" s="241"/>
      <c r="D100" s="241"/>
      <c r="E100" s="241"/>
      <c r="F100" s="242"/>
    </row>
    <row r="101" spans="2:6" ht="14.25">
      <c r="B101" s="39" t="s">
        <v>165</v>
      </c>
      <c r="C101" s="241"/>
      <c r="D101" s="241"/>
      <c r="E101" s="241"/>
      <c r="F101" s="242"/>
    </row>
    <row r="102" spans="2:6" ht="28.5" customHeight="1" thickBot="1">
      <c r="B102" s="40" t="s">
        <v>219</v>
      </c>
      <c r="C102" s="41">
        <f>SUM(C65,C79,C85,C99,C100,C101)</f>
        <v>0</v>
      </c>
      <c r="D102" s="41">
        <f>SUM(D65,D79,D85,D99,D100,D101)</f>
        <v>0</v>
      </c>
      <c r="E102" s="41">
        <f>SUM(E65,E79,E85,E99,E100,E101)</f>
        <v>0</v>
      </c>
      <c r="F102" s="42">
        <f>SUM(F65,F79,F85,F99,F100,F101)</f>
        <v>0</v>
      </c>
    </row>
    <row r="103" spans="2:6" ht="13.5" thickBot="1"/>
    <row r="104" spans="2:6" ht="13.5" thickBot="1">
      <c r="B104" s="258" t="s">
        <v>220</v>
      </c>
      <c r="C104" s="259">
        <f>C102-C62</f>
        <v>0</v>
      </c>
      <c r="D104" s="259">
        <f t="shared" ref="D104:F104" si="12">D102-D62</f>
        <v>0</v>
      </c>
      <c r="E104" s="259">
        <f t="shared" si="12"/>
        <v>0</v>
      </c>
      <c r="F104" s="260">
        <f t="shared" si="12"/>
        <v>0</v>
      </c>
    </row>
  </sheetData>
  <sheetProtection algorithmName="SHA-512" hashValue="OTQ7qEMqLaQOstKG6Mg0N2vrMM9RjLs4vdY4rjHklEVqPG/yIqHu4FZYOsohLRZU+urlAG/lWyUmHr1X27z9LQ==" saltValue="ATT/L4/6FAvwyQQMdQWWZw==" spinCount="100000" sheet="1" selectLockedCells="1"/>
  <pageMargins left="0.7" right="0.7" top="0.78740157499999996" bottom="0.78740157499999996" header="0.3" footer="0.3"/>
  <pageSetup paperSize="9" scale="76" orientation="portrait" r:id="rId1"/>
  <rowBreaks count="1" manualBreakCount="1">
    <brk id="63" min="2"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2.75"/>
  <sheetData/>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6">
    <tabColor rgb="FF99FF66"/>
  </sheetPr>
  <dimension ref="C1:S47"/>
  <sheetViews>
    <sheetView showGridLines="0" zoomScale="80" zoomScaleNormal="80" zoomScaleSheetLayoutView="100" workbookViewId="0">
      <selection activeCell="E4" sqref="E4"/>
    </sheetView>
  </sheetViews>
  <sheetFormatPr baseColWidth="10" defaultRowHeight="12.75" outlineLevelRow="1"/>
  <cols>
    <col min="1" max="2" width="11.42578125" style="2"/>
    <col min="3" max="3" width="3.7109375" style="9" customWidth="1"/>
    <col min="4" max="4" width="48.7109375" style="2" bestFit="1" customWidth="1"/>
    <col min="5" max="5" width="10.7109375" style="2" customWidth="1"/>
    <col min="6" max="6" width="6.7109375" style="2" customWidth="1"/>
    <col min="7" max="7" width="10.7109375" style="2" customWidth="1"/>
    <col min="8" max="8" width="6.7109375" style="2" customWidth="1"/>
    <col min="9" max="9" width="10.7109375" style="2" customWidth="1"/>
    <col min="10" max="10" width="6.7109375" style="2" customWidth="1"/>
    <col min="11" max="11" width="10.7109375" style="2" customWidth="1"/>
    <col min="12" max="12" width="6.7109375" style="2" customWidth="1"/>
    <col min="13" max="13" width="4.28515625" style="2" customWidth="1"/>
    <col min="14" max="14" width="4.140625" style="2" customWidth="1"/>
    <col min="15" max="15" width="27.5703125" style="2" bestFit="1" customWidth="1"/>
    <col min="16" max="18" width="13.7109375" style="2" bestFit="1" customWidth="1"/>
    <col min="19" max="19" width="15.5703125" style="2" bestFit="1" customWidth="1"/>
    <col min="20" max="16384" width="11.42578125" style="2"/>
  </cols>
  <sheetData>
    <row r="1" spans="3:19" ht="13.5" thickBot="1"/>
    <row r="2" spans="3:19" ht="15" customHeight="1">
      <c r="C2" s="511" t="s">
        <v>135</v>
      </c>
      <c r="D2" s="512"/>
      <c r="E2" s="499">
        <f>'GuV Dateneingabe'!C5</f>
        <v>2019</v>
      </c>
      <c r="F2" s="500"/>
      <c r="G2" s="501">
        <f>'GuV Dateneingabe'!D5</f>
        <v>2020</v>
      </c>
      <c r="H2" s="501"/>
      <c r="I2" s="60">
        <f>'GuV Dateneingabe'!E5</f>
        <v>2021</v>
      </c>
      <c r="J2" s="61"/>
      <c r="K2" s="501">
        <f>IF('GuV Dateneingabe'!F5="???","Jahr",'GuV Dateneingabe'!F5)</f>
        <v>2022</v>
      </c>
      <c r="L2" s="502"/>
      <c r="O2" s="148"/>
      <c r="P2" s="149">
        <v>2019</v>
      </c>
      <c r="Q2" s="149">
        <v>2020</v>
      </c>
      <c r="R2" s="149">
        <v>2021</v>
      </c>
      <c r="S2" s="150">
        <v>2022</v>
      </c>
    </row>
    <row r="3" spans="3:19" ht="15" customHeight="1" thickBot="1">
      <c r="C3" s="513"/>
      <c r="D3" s="514"/>
      <c r="E3" s="57" t="s">
        <v>77</v>
      </c>
      <c r="F3" s="58" t="s">
        <v>83</v>
      </c>
      <c r="G3" s="59" t="s">
        <v>77</v>
      </c>
      <c r="H3" s="59" t="s">
        <v>83</v>
      </c>
      <c r="I3" s="57" t="s">
        <v>77</v>
      </c>
      <c r="J3" s="58" t="s">
        <v>83</v>
      </c>
      <c r="K3" s="59" t="s">
        <v>77</v>
      </c>
      <c r="L3" s="62" t="s">
        <v>83</v>
      </c>
      <c r="O3" s="151" t="s">
        <v>169</v>
      </c>
      <c r="P3" s="152"/>
      <c r="Q3" s="152"/>
      <c r="R3" s="152"/>
      <c r="S3" s="153"/>
    </row>
    <row r="4" spans="3:19" ht="15.75" thickBot="1">
      <c r="C4" s="521" t="str">
        <f>'GuV Dateneingabe'!B7</f>
        <v>Umsatzerlöse</v>
      </c>
      <c r="D4" s="522"/>
      <c r="E4" s="71">
        <f>'GuV Dateneingabe'!C7</f>
        <v>0</v>
      </c>
      <c r="F4" s="72" t="e">
        <f>E4/$E$9*100</f>
        <v>#DIV/0!</v>
      </c>
      <c r="G4" s="71">
        <f>'GuV Dateneingabe'!D7</f>
        <v>0</v>
      </c>
      <c r="H4" s="72" t="e">
        <f>G4/$G$9*100</f>
        <v>#DIV/0!</v>
      </c>
      <c r="I4" s="71">
        <f>'GuV Dateneingabe'!E7</f>
        <v>0</v>
      </c>
      <c r="J4" s="72" t="e">
        <f>I4/$I$9*100</f>
        <v>#DIV/0!</v>
      </c>
      <c r="K4" s="71">
        <f>'GuV Dateneingabe'!F7</f>
        <v>0</v>
      </c>
      <c r="L4" s="73" t="e">
        <f>K4/$K$9*100</f>
        <v>#DIV/0!</v>
      </c>
      <c r="O4" s="181"/>
      <c r="P4" s="163"/>
      <c r="Q4" s="162"/>
      <c r="R4" s="162"/>
      <c r="S4" s="164"/>
    </row>
    <row r="5" spans="3:19" ht="14.25">
      <c r="C5" s="507" t="str">
        <f>'GuV Dateneingabe'!B8</f>
        <v>BVÄ fertige &amp; unfertige Erzeugnisse</v>
      </c>
      <c r="D5" s="508"/>
      <c r="E5" s="74">
        <f>'GuV Dateneingabe'!C8</f>
        <v>0</v>
      </c>
      <c r="F5" s="75" t="e">
        <f>E5/$E$9*100</f>
        <v>#DIV/0!</v>
      </c>
      <c r="G5" s="74">
        <f>'GuV Dateneingabe'!D8</f>
        <v>0</v>
      </c>
      <c r="H5" s="75" t="e">
        <f t="shared" ref="H5:H31" si="0">G5/$G$9*100</f>
        <v>#DIV/0!</v>
      </c>
      <c r="I5" s="74">
        <f>'GuV Dateneingabe'!E8</f>
        <v>0</v>
      </c>
      <c r="J5" s="75" t="e">
        <f t="shared" ref="J5:J31" si="1">I5/$I$9*100</f>
        <v>#DIV/0!</v>
      </c>
      <c r="K5" s="74">
        <f>'GuV Dateneingabe'!F8</f>
        <v>0</v>
      </c>
      <c r="L5" s="76" t="e">
        <f t="shared" ref="L5:L31" si="2">K5/$K$9*100</f>
        <v>#DIV/0!</v>
      </c>
      <c r="O5" s="277" t="s">
        <v>171</v>
      </c>
      <c r="P5" s="266" t="e">
        <f>(E29*100)/E4/100</f>
        <v>#DIV/0!</v>
      </c>
      <c r="Q5" s="266" t="e">
        <f>(G29*100)/G4/100</f>
        <v>#DIV/0!</v>
      </c>
      <c r="R5" s="266" t="e">
        <f>(I29*100)/I4/100</f>
        <v>#DIV/0!</v>
      </c>
      <c r="S5" s="280" t="e">
        <f>(K29*100)/K4/100</f>
        <v>#DIV/0!</v>
      </c>
    </row>
    <row r="6" spans="3:19" ht="15">
      <c r="C6" s="507" t="str">
        <f>'GuV Dateneingabe'!B9</f>
        <v>Andere aktivierte Eigenleistungen</v>
      </c>
      <c r="D6" s="508"/>
      <c r="E6" s="74">
        <f>'GuV Dateneingabe'!C9</f>
        <v>0</v>
      </c>
      <c r="F6" s="75" t="e">
        <f t="shared" ref="F6:F31" si="3">E6/$E$9*100</f>
        <v>#DIV/0!</v>
      </c>
      <c r="G6" s="74">
        <f>'GuV Dateneingabe'!D9</f>
        <v>0</v>
      </c>
      <c r="H6" s="75" t="e">
        <f t="shared" si="0"/>
        <v>#DIV/0!</v>
      </c>
      <c r="I6" s="74">
        <f>'GuV Dateneingabe'!E9</f>
        <v>0</v>
      </c>
      <c r="J6" s="75" t="e">
        <f t="shared" si="1"/>
        <v>#DIV/0!</v>
      </c>
      <c r="K6" s="74">
        <f>'GuV Dateneingabe'!F9</f>
        <v>0</v>
      </c>
      <c r="L6" s="76" t="e">
        <f t="shared" si="2"/>
        <v>#DIV/0!</v>
      </c>
      <c r="O6" s="278"/>
      <c r="P6" s="267"/>
      <c r="Q6" s="267"/>
      <c r="R6" s="267"/>
      <c r="S6" s="281"/>
    </row>
    <row r="7" spans="3:19" ht="14.25">
      <c r="C7" s="507" t="str">
        <f>'GuV Dateneingabe'!B10</f>
        <v>Sonstige betriebliche Erträge</v>
      </c>
      <c r="D7" s="508"/>
      <c r="E7" s="74">
        <f>'GuV Dateneingabe'!C10</f>
        <v>0</v>
      </c>
      <c r="F7" s="75" t="e">
        <f t="shared" si="3"/>
        <v>#DIV/0!</v>
      </c>
      <c r="G7" s="74">
        <f>'GuV Dateneingabe'!D10</f>
        <v>0</v>
      </c>
      <c r="H7" s="75" t="e">
        <f t="shared" si="0"/>
        <v>#DIV/0!</v>
      </c>
      <c r="I7" s="74">
        <f>'GuV Dateneingabe'!E10</f>
        <v>0</v>
      </c>
      <c r="J7" s="75" t="e">
        <f t="shared" si="1"/>
        <v>#DIV/0!</v>
      </c>
      <c r="K7" s="74">
        <f>'GuV Dateneingabe'!F10</f>
        <v>0</v>
      </c>
      <c r="L7" s="76" t="e">
        <f t="shared" si="2"/>
        <v>#DIV/0!</v>
      </c>
      <c r="O7" s="279" t="s">
        <v>168</v>
      </c>
      <c r="P7" s="252">
        <f>E9</f>
        <v>0</v>
      </c>
      <c r="Q7" s="252">
        <f>G9</f>
        <v>0</v>
      </c>
      <c r="R7" s="252">
        <f>I9</f>
        <v>0</v>
      </c>
      <c r="S7" s="253">
        <f>K9</f>
        <v>0</v>
      </c>
    </row>
    <row r="8" spans="3:19" ht="15">
      <c r="C8" s="505" t="str">
        <f>'GuV Dateneingabe'!B11</f>
        <v>Sonstiges</v>
      </c>
      <c r="D8" s="506"/>
      <c r="E8" s="77">
        <f>'GuV Dateneingabe'!C11</f>
        <v>0</v>
      </c>
      <c r="F8" s="78" t="e">
        <f t="shared" si="3"/>
        <v>#DIV/0!</v>
      </c>
      <c r="G8" s="77">
        <f>'GuV Dateneingabe'!D11</f>
        <v>0</v>
      </c>
      <c r="H8" s="78" t="e">
        <f t="shared" si="0"/>
        <v>#DIV/0!</v>
      </c>
      <c r="I8" s="77">
        <f>'GuV Dateneingabe'!E11</f>
        <v>0</v>
      </c>
      <c r="J8" s="78" t="e">
        <f t="shared" si="1"/>
        <v>#DIV/0!</v>
      </c>
      <c r="K8" s="77">
        <f>'GuV Dateneingabe'!F11</f>
        <v>0</v>
      </c>
      <c r="L8" s="79" t="e">
        <f t="shared" si="2"/>
        <v>#DIV/0!</v>
      </c>
      <c r="O8" s="209"/>
      <c r="P8" s="267"/>
      <c r="Q8" s="267"/>
      <c r="R8" s="267"/>
      <c r="S8" s="281"/>
    </row>
    <row r="9" spans="3:19" ht="15">
      <c r="C9" s="29" t="str">
        <f>'GuV Dateneingabe'!B12</f>
        <v>= Gesamtleistung</v>
      </c>
      <c r="D9" s="29"/>
      <c r="E9" s="80">
        <f>SUM(E4:E8)</f>
        <v>0</v>
      </c>
      <c r="F9" s="81" t="e">
        <f t="shared" si="3"/>
        <v>#DIV/0!</v>
      </c>
      <c r="G9" s="80">
        <f>SUM(G4:G8)</f>
        <v>0</v>
      </c>
      <c r="H9" s="81" t="e">
        <f t="shared" si="0"/>
        <v>#DIV/0!</v>
      </c>
      <c r="I9" s="80">
        <f>SUM(I4:I8)</f>
        <v>0</v>
      </c>
      <c r="J9" s="81" t="e">
        <f t="shared" si="1"/>
        <v>#DIV/0!</v>
      </c>
      <c r="K9" s="80">
        <f>SUM(K4:K8)</f>
        <v>0</v>
      </c>
      <c r="L9" s="82" t="e">
        <f t="shared" si="2"/>
        <v>#DIV/0!</v>
      </c>
      <c r="O9" s="279" t="s">
        <v>127</v>
      </c>
      <c r="P9" s="248" t="e">
        <f>E10/E9</f>
        <v>#DIV/0!</v>
      </c>
      <c r="Q9" s="248" t="e">
        <f>G10/G9</f>
        <v>#DIV/0!</v>
      </c>
      <c r="R9" s="248" t="e">
        <f>I10/I9</f>
        <v>#DIV/0!</v>
      </c>
      <c r="S9" s="249" t="e">
        <f>K10/K9</f>
        <v>#DIV/0!</v>
      </c>
    </row>
    <row r="10" spans="3:19" ht="15">
      <c r="C10" s="507" t="str">
        <f>'GuV Dateneingabe'!B13</f>
        <v>Materialaufwand (automtische Summe)</v>
      </c>
      <c r="D10" s="508"/>
      <c r="E10" s="83">
        <f>IF(E11=0,'GuV Dateneingabe'!C13,SUM(E11:E12))</f>
        <v>0</v>
      </c>
      <c r="F10" s="75" t="s">
        <v>223</v>
      </c>
      <c r="G10" s="83">
        <f>IF(G11=0,'GuV Dateneingabe'!D13,SUM(G11:G12))</f>
        <v>0</v>
      </c>
      <c r="H10" s="75" t="e">
        <f t="shared" si="0"/>
        <v>#DIV/0!</v>
      </c>
      <c r="I10" s="83">
        <f>IF(I11=0,'GuV Dateneingabe'!E13,SUM(I11:I12))</f>
        <v>0</v>
      </c>
      <c r="J10" s="75" t="e">
        <f t="shared" si="1"/>
        <v>#DIV/0!</v>
      </c>
      <c r="K10" s="83">
        <f>IF(K11=0,'GuV Dateneingabe'!F13,SUM(K11:K12))</f>
        <v>0</v>
      </c>
      <c r="L10" s="76" t="e">
        <f t="shared" si="2"/>
        <v>#DIV/0!</v>
      </c>
      <c r="O10" s="209"/>
      <c r="P10" s="267"/>
      <c r="Q10" s="267"/>
      <c r="R10" s="267"/>
      <c r="S10" s="281"/>
    </row>
    <row r="11" spans="3:19" ht="14.25" hidden="1" outlineLevel="1">
      <c r="C11" s="84" t="s">
        <v>121</v>
      </c>
      <c r="D11" s="85" t="str">
        <f>'GuV Dateneingabe'!B15</f>
        <v>Aufwand für RHB &amp; für bezogene Waren</v>
      </c>
      <c r="E11" s="86">
        <f>SUM('GuV Dateneingabe'!C15,'GuV Dateneingabe'!C17,'GuV Dateneingabe'!C18)</f>
        <v>0</v>
      </c>
      <c r="F11" s="75" t="e">
        <f t="shared" si="3"/>
        <v>#DIV/0!</v>
      </c>
      <c r="G11" s="86">
        <f>SUM('GuV Dateneingabe'!D15,'GuV Dateneingabe'!D17,'GuV Dateneingabe'!D18)</f>
        <v>0</v>
      </c>
      <c r="H11" s="75" t="e">
        <f t="shared" si="0"/>
        <v>#DIV/0!</v>
      </c>
      <c r="I11" s="86">
        <f>SUM('GuV Dateneingabe'!E15,'GuV Dateneingabe'!E17,'GuV Dateneingabe'!E18)</f>
        <v>0</v>
      </c>
      <c r="J11" s="75" t="e">
        <f t="shared" si="1"/>
        <v>#DIV/0!</v>
      </c>
      <c r="K11" s="86">
        <f>SUM('GuV Dateneingabe'!F15,'GuV Dateneingabe'!F17,'GuV Dateneingabe'!F18)</f>
        <v>0</v>
      </c>
      <c r="L11" s="76" t="e">
        <f t="shared" si="2"/>
        <v>#DIV/0!</v>
      </c>
      <c r="O11" s="279" t="s">
        <v>128</v>
      </c>
      <c r="P11" s="248" t="e">
        <f>E14/E9</f>
        <v>#DIV/0!</v>
      </c>
      <c r="Q11" s="248" t="e">
        <f>G14/G9</f>
        <v>#DIV/0!</v>
      </c>
      <c r="R11" s="248" t="e">
        <f>I14/I9</f>
        <v>#DIV/0!</v>
      </c>
      <c r="S11" s="249" t="e">
        <f>K14/K9</f>
        <v>#DIV/0!</v>
      </c>
    </row>
    <row r="12" spans="3:19" ht="15" hidden="1" outlineLevel="1">
      <c r="C12" s="87" t="s">
        <v>122</v>
      </c>
      <c r="D12" s="88" t="str">
        <f>'GuV Dateneingabe'!B16</f>
        <v>Aufwand für bezogene Leistungen</v>
      </c>
      <c r="E12" s="89">
        <f>'GuV Dateneingabe'!C16</f>
        <v>0</v>
      </c>
      <c r="F12" s="78" t="e">
        <f t="shared" si="3"/>
        <v>#DIV/0!</v>
      </c>
      <c r="G12" s="89">
        <f>'GuV Dateneingabe'!D16</f>
        <v>0</v>
      </c>
      <c r="H12" s="78" t="e">
        <f t="shared" si="0"/>
        <v>#DIV/0!</v>
      </c>
      <c r="I12" s="77">
        <f>'GuV Dateneingabe'!E16</f>
        <v>0</v>
      </c>
      <c r="J12" s="78" t="e">
        <f t="shared" si="1"/>
        <v>#DIV/0!</v>
      </c>
      <c r="K12" s="77">
        <f>'GuV Dateneingabe'!F16</f>
        <v>0</v>
      </c>
      <c r="L12" s="79" t="e">
        <f t="shared" si="2"/>
        <v>#DIV/0!</v>
      </c>
      <c r="O12" s="209"/>
      <c r="P12" s="267"/>
      <c r="Q12" s="267"/>
      <c r="R12" s="267"/>
      <c r="S12" s="281"/>
    </row>
    <row r="13" spans="3:19" ht="15" collapsed="1">
      <c r="C13" s="503" t="str">
        <f>'GuV Dateneingabe'!B19</f>
        <v>= Rohertrag</v>
      </c>
      <c r="D13" s="504"/>
      <c r="E13" s="90">
        <f>E9-E10</f>
        <v>0</v>
      </c>
      <c r="F13" s="81" t="e">
        <f t="shared" si="3"/>
        <v>#DIV/0!</v>
      </c>
      <c r="G13" s="90">
        <f>G9-G10</f>
        <v>0</v>
      </c>
      <c r="H13" s="81" t="e">
        <f t="shared" si="0"/>
        <v>#DIV/0!</v>
      </c>
      <c r="I13" s="80">
        <f>I9-I10</f>
        <v>0</v>
      </c>
      <c r="J13" s="81" t="e">
        <f t="shared" si="1"/>
        <v>#DIV/0!</v>
      </c>
      <c r="K13" s="80">
        <f>K9-K10</f>
        <v>0</v>
      </c>
      <c r="L13" s="82" t="e">
        <f t="shared" si="2"/>
        <v>#DIV/0!</v>
      </c>
      <c r="O13" s="279" t="s">
        <v>129</v>
      </c>
      <c r="P13" s="248" t="e">
        <f>(E19/E4)</f>
        <v>#DIV/0!</v>
      </c>
      <c r="Q13" s="248" t="e">
        <f>(G19/G4)</f>
        <v>#DIV/0!</v>
      </c>
      <c r="R13" s="248" t="e">
        <f>(I19/I4)</f>
        <v>#DIV/0!</v>
      </c>
      <c r="S13" s="249" t="e">
        <f>(K19/K4)</f>
        <v>#DIV/0!</v>
      </c>
    </row>
    <row r="14" spans="3:19" ht="14.25">
      <c r="C14" s="505" t="str">
        <f>'GuV Dateneingabe'!B20</f>
        <v>Personalaufwand (automatische Summe)</v>
      </c>
      <c r="D14" s="506"/>
      <c r="E14" s="91">
        <f>IF(SUM(E15:E16)=0,'GuV Dateneingabe'!C20,SUM(E15:E16))</f>
        <v>0</v>
      </c>
      <c r="F14" s="75" t="e">
        <f t="shared" si="3"/>
        <v>#DIV/0!</v>
      </c>
      <c r="G14" s="91">
        <f>IF(SUM(G15:G16)=0,'GuV Dateneingabe'!D20,SUM(G15:G16))</f>
        <v>0</v>
      </c>
      <c r="H14" s="75" t="e">
        <f t="shared" si="0"/>
        <v>#DIV/0!</v>
      </c>
      <c r="I14" s="91">
        <f>IF(SUM(I15:I16)=0,'GuV Dateneingabe'!E20,SUM(I15:I16))</f>
        <v>0</v>
      </c>
      <c r="J14" s="75" t="e">
        <f t="shared" si="1"/>
        <v>#DIV/0!</v>
      </c>
      <c r="K14" s="91">
        <f>IF(SUM(K15:K16)=0,'GuV Dateneingabe'!F20,SUM(K15:K16))</f>
        <v>0</v>
      </c>
      <c r="L14" s="76" t="e">
        <f t="shared" si="2"/>
        <v>#DIV/0!</v>
      </c>
      <c r="O14" s="209"/>
      <c r="P14" s="282"/>
      <c r="Q14" s="282"/>
      <c r="R14" s="282"/>
      <c r="S14" s="234"/>
    </row>
    <row r="15" spans="3:19" ht="14.25" hidden="1" outlineLevel="1">
      <c r="C15" s="92" t="s">
        <v>121</v>
      </c>
      <c r="D15" s="93" t="str">
        <f>'GuV Dateneingabe'!B22</f>
        <v>Löhne &amp; Gehälter</v>
      </c>
      <c r="E15" s="94">
        <f>SUM('GuV Dateneingabe'!C22,'GuV Dateneingabe'!C24)</f>
        <v>0</v>
      </c>
      <c r="F15" s="75" t="e">
        <f t="shared" si="3"/>
        <v>#DIV/0!</v>
      </c>
      <c r="G15" s="94">
        <f>SUM('GuV Dateneingabe'!D22,'GuV Dateneingabe'!D24)</f>
        <v>0</v>
      </c>
      <c r="H15" s="75" t="e">
        <f t="shared" si="0"/>
        <v>#DIV/0!</v>
      </c>
      <c r="I15" s="94">
        <f>SUM('GuV Dateneingabe'!E22,'GuV Dateneingabe'!E24)</f>
        <v>0</v>
      </c>
      <c r="J15" s="75" t="e">
        <f t="shared" si="1"/>
        <v>#DIV/0!</v>
      </c>
      <c r="K15" s="94">
        <f>SUM('GuV Dateneingabe'!F22,'GuV Dateneingabe'!F24)</f>
        <v>0</v>
      </c>
      <c r="L15" s="76" t="e">
        <f t="shared" si="2"/>
        <v>#DIV/0!</v>
      </c>
      <c r="O15" s="279" t="s">
        <v>130</v>
      </c>
      <c r="P15" s="248" t="e">
        <f>E29/E4</f>
        <v>#DIV/0!</v>
      </c>
      <c r="Q15" s="248" t="e">
        <f>G29/G4</f>
        <v>#DIV/0!</v>
      </c>
      <c r="R15" s="248" t="e">
        <f>I29/I4</f>
        <v>#DIV/0!</v>
      </c>
      <c r="S15" s="249" t="e">
        <f>K29/K4</f>
        <v>#DIV/0!</v>
      </c>
    </row>
    <row r="16" spans="3:19" ht="15" hidden="1" outlineLevel="1" thickBot="1">
      <c r="C16" s="95" t="s">
        <v>122</v>
      </c>
      <c r="D16" s="96" t="str">
        <f>'GuV Dateneingabe'!B23</f>
        <v>Soziale Abgaben &amp; Aufwendungen für Altersversorgung</v>
      </c>
      <c r="E16" s="89">
        <f>'GuV Dateneingabe'!C23</f>
        <v>0</v>
      </c>
      <c r="F16" s="78" t="e">
        <f t="shared" si="3"/>
        <v>#DIV/0!</v>
      </c>
      <c r="G16" s="89">
        <f>'GuV Dateneingabe'!D23</f>
        <v>0</v>
      </c>
      <c r="H16" s="78" t="e">
        <f t="shared" si="0"/>
        <v>#DIV/0!</v>
      </c>
      <c r="I16" s="89">
        <f>'GuV Dateneingabe'!E23</f>
        <v>0</v>
      </c>
      <c r="J16" s="78" t="e">
        <f t="shared" si="1"/>
        <v>#DIV/0!</v>
      </c>
      <c r="K16" s="89">
        <f>'GuV Dateneingabe'!F23</f>
        <v>0</v>
      </c>
      <c r="L16" s="79" t="e">
        <f t="shared" si="2"/>
        <v>#DIV/0!</v>
      </c>
      <c r="O16" s="276"/>
      <c r="P16" s="283"/>
      <c r="Q16" s="283"/>
      <c r="R16" s="283"/>
      <c r="S16" s="284"/>
    </row>
    <row r="17" spans="3:19" ht="15" collapsed="1">
      <c r="C17" s="503" t="str">
        <f>'GuV Dateneingabe'!B25</f>
        <v>= Deckungsbeitrag</v>
      </c>
      <c r="D17" s="504"/>
      <c r="E17" s="90">
        <f>E13-E14</f>
        <v>0</v>
      </c>
      <c r="F17" s="81" t="e">
        <f t="shared" si="3"/>
        <v>#DIV/0!</v>
      </c>
      <c r="G17" s="90">
        <f>G13-G14</f>
        <v>0</v>
      </c>
      <c r="H17" s="81" t="e">
        <f t="shared" si="0"/>
        <v>#DIV/0!</v>
      </c>
      <c r="I17" s="90">
        <f>I13-I14</f>
        <v>0</v>
      </c>
      <c r="J17" s="81" t="e">
        <f t="shared" si="1"/>
        <v>#DIV/0!</v>
      </c>
      <c r="K17" s="90">
        <f>K13-K14</f>
        <v>0</v>
      </c>
      <c r="L17" s="82" t="e">
        <f t="shared" si="2"/>
        <v>#DIV/0!</v>
      </c>
      <c r="O17" s="279" t="str">
        <f>O11</f>
        <v>Personalintensität I</v>
      </c>
      <c r="P17" s="248" t="e">
        <f>P11</f>
        <v>#DIV/0!</v>
      </c>
      <c r="Q17" s="248" t="e">
        <f>Q11</f>
        <v>#DIV/0!</v>
      </c>
      <c r="R17" s="248" t="e">
        <f>R11</f>
        <v>#DIV/0!</v>
      </c>
      <c r="S17" s="248" t="e">
        <f>S11</f>
        <v>#DIV/0!</v>
      </c>
    </row>
    <row r="18" spans="3:19" ht="14.25">
      <c r="C18" s="517" t="str">
        <f>'GuV Dateneingabe'!B26</f>
        <v>Sonstige betr. Aufwendungen (automatische Summe)</v>
      </c>
      <c r="D18" s="518"/>
      <c r="E18" s="97">
        <f>'GuV Dateneingabe'!C26</f>
        <v>0</v>
      </c>
      <c r="F18" s="78" t="e">
        <f t="shared" si="3"/>
        <v>#DIV/0!</v>
      </c>
      <c r="G18" s="98">
        <f>'GuV Dateneingabe'!D26</f>
        <v>0</v>
      </c>
      <c r="H18" s="78" t="e">
        <f t="shared" si="0"/>
        <v>#DIV/0!</v>
      </c>
      <c r="I18" s="98">
        <f>'GuV Dateneingabe'!E26</f>
        <v>0</v>
      </c>
      <c r="J18" s="78" t="e">
        <f t="shared" si="1"/>
        <v>#DIV/0!</v>
      </c>
      <c r="K18" s="98">
        <f>'GuV Dateneingabe'!F26</f>
        <v>0</v>
      </c>
      <c r="L18" s="79" t="e">
        <f t="shared" si="2"/>
        <v>#DIV/0!</v>
      </c>
      <c r="O18" s="209"/>
      <c r="P18" s="248"/>
      <c r="Q18" s="248"/>
      <c r="R18" s="248"/>
      <c r="S18" s="248"/>
    </row>
    <row r="19" spans="3:19" ht="15">
      <c r="C19" s="503" t="str">
        <f>'GuV Dateneingabe'!B55</f>
        <v>= EBITDA</v>
      </c>
      <c r="D19" s="504"/>
      <c r="E19" s="80">
        <f>E17-E18</f>
        <v>0</v>
      </c>
      <c r="F19" s="81" t="e">
        <f t="shared" si="3"/>
        <v>#DIV/0!</v>
      </c>
      <c r="G19" s="90">
        <f>G17-G18</f>
        <v>0</v>
      </c>
      <c r="H19" s="81" t="e">
        <f t="shared" si="0"/>
        <v>#DIV/0!</v>
      </c>
      <c r="I19" s="90">
        <f>I17-I18</f>
        <v>0</v>
      </c>
      <c r="J19" s="81" t="e">
        <f t="shared" si="1"/>
        <v>#DIV/0!</v>
      </c>
      <c r="K19" s="90">
        <f>K17-K18</f>
        <v>0</v>
      </c>
      <c r="L19" s="82" t="e">
        <f t="shared" si="2"/>
        <v>#DIV/0!</v>
      </c>
      <c r="O19" s="279"/>
      <c r="P19" s="248"/>
      <c r="Q19" s="248"/>
      <c r="R19" s="248"/>
      <c r="S19" s="248"/>
    </row>
    <row r="20" spans="3:19" ht="14.25">
      <c r="C20" s="519" t="str">
        <f>'GuV Dateneingabe'!B56</f>
        <v>Abschreibungen (automatische Summe)</v>
      </c>
      <c r="D20" s="520"/>
      <c r="E20" s="97">
        <f>'GuV Dateneingabe'!C56</f>
        <v>0</v>
      </c>
      <c r="F20" s="99" t="e">
        <f t="shared" si="3"/>
        <v>#DIV/0!</v>
      </c>
      <c r="G20" s="91">
        <f>'GuV Dateneingabe'!D56</f>
        <v>0</v>
      </c>
      <c r="H20" s="99" t="e">
        <f t="shared" si="0"/>
        <v>#DIV/0!</v>
      </c>
      <c r="I20" s="91">
        <f>'GuV Dateneingabe'!E56</f>
        <v>0</v>
      </c>
      <c r="J20" s="99" t="e">
        <f t="shared" si="1"/>
        <v>#DIV/0!</v>
      </c>
      <c r="K20" s="97">
        <f>'GuV Dateneingabe'!F56</f>
        <v>0</v>
      </c>
      <c r="L20" s="100" t="e">
        <f t="shared" si="2"/>
        <v>#DIV/0!</v>
      </c>
      <c r="O20" s="209"/>
      <c r="P20" s="248"/>
      <c r="Q20" s="248"/>
      <c r="R20" s="248"/>
      <c r="S20" s="248"/>
    </row>
    <row r="21" spans="3:19" ht="15">
      <c r="C21" s="515" t="str">
        <f>'GuV Dateneingabe'!B61</f>
        <v>= EBIT (Betriebsergebnis)</v>
      </c>
      <c r="D21" s="516"/>
      <c r="E21" s="80">
        <f>E19-E20</f>
        <v>0</v>
      </c>
      <c r="F21" s="101" t="e">
        <f t="shared" si="3"/>
        <v>#DIV/0!</v>
      </c>
      <c r="G21" s="90">
        <f>G19-G20</f>
        <v>0</v>
      </c>
      <c r="H21" s="101" t="e">
        <f t="shared" si="0"/>
        <v>#DIV/0!</v>
      </c>
      <c r="I21" s="90">
        <f>I19-I20</f>
        <v>0</v>
      </c>
      <c r="J21" s="101" t="e">
        <f t="shared" si="1"/>
        <v>#DIV/0!</v>
      </c>
      <c r="K21" s="80">
        <f>K19-K20</f>
        <v>0</v>
      </c>
      <c r="L21" s="102" t="e">
        <f t="shared" si="2"/>
        <v>#DIV/0!</v>
      </c>
      <c r="O21" s="279" t="str">
        <f>O15</f>
        <v>EBT-Marge</v>
      </c>
      <c r="P21" s="248" t="e">
        <f>P15</f>
        <v>#DIV/0!</v>
      </c>
      <c r="Q21" s="248" t="e">
        <f>Q15</f>
        <v>#DIV/0!</v>
      </c>
      <c r="R21" s="248" t="e">
        <f>R15</f>
        <v>#DIV/0!</v>
      </c>
      <c r="S21" s="248" t="e">
        <f>S15</f>
        <v>#DIV/0!</v>
      </c>
    </row>
    <row r="22" spans="3:19" ht="15" thickBot="1">
      <c r="C22" s="505" t="str">
        <f>'GuV Dateneingabe'!B62</f>
        <v>Finanzergebnis (automatische Summe)</v>
      </c>
      <c r="D22" s="506"/>
      <c r="E22" s="91">
        <f>IF(E23-E24=0,'GuV Dateneingabe'!C62,E23-E24)</f>
        <v>0</v>
      </c>
      <c r="F22" s="75" t="e">
        <f t="shared" si="3"/>
        <v>#DIV/0!</v>
      </c>
      <c r="G22" s="91">
        <f>IF(G23-G24=0,'GuV Dateneingabe'!D62,G23-G24)</f>
        <v>0</v>
      </c>
      <c r="H22" s="75" t="e">
        <f>G22/$G$9*100</f>
        <v>#DIV/0!</v>
      </c>
      <c r="I22" s="91">
        <f>IF(I23-I24=0,'GuV Dateneingabe'!E62,I23-I24)</f>
        <v>0</v>
      </c>
      <c r="J22" s="75" t="e">
        <f t="shared" si="1"/>
        <v>#DIV/0!</v>
      </c>
      <c r="K22" s="91">
        <f>IF(K23-K24=0,'GuV Dateneingabe'!F62,K23-K24)</f>
        <v>0</v>
      </c>
      <c r="L22" s="76" t="e">
        <f t="shared" si="2"/>
        <v>#DIV/0!</v>
      </c>
      <c r="O22" s="276"/>
      <c r="P22" s="257"/>
      <c r="Q22" s="257"/>
      <c r="R22" s="257"/>
      <c r="S22" s="257"/>
    </row>
    <row r="23" spans="3:19" ht="14.25" hidden="1" outlineLevel="1">
      <c r="C23" s="92" t="s">
        <v>121</v>
      </c>
      <c r="D23" s="103" t="str">
        <f>'GuV Dateneingabe'!B66</f>
        <v>sonstige Zinsen &amp; ähnliche Erträge</v>
      </c>
      <c r="E23" s="94">
        <f>SUM('GuV Dateneingabe'!C64:C70)</f>
        <v>0</v>
      </c>
      <c r="F23" s="75" t="e">
        <f t="shared" si="3"/>
        <v>#DIV/0!</v>
      </c>
      <c r="G23" s="94">
        <f>SUM('GuV Dateneingabe'!D64:D70)</f>
        <v>0</v>
      </c>
      <c r="H23" s="75" t="e">
        <f t="shared" si="0"/>
        <v>#DIV/0!</v>
      </c>
      <c r="I23" s="94">
        <f>SUM('GuV Dateneingabe'!E64:E70)</f>
        <v>0</v>
      </c>
      <c r="J23" s="75" t="e">
        <f t="shared" si="1"/>
        <v>#DIV/0!</v>
      </c>
      <c r="K23" s="94">
        <f>SUM('GuV Dateneingabe'!F64:F70)</f>
        <v>0</v>
      </c>
      <c r="L23" s="76" t="e">
        <f t="shared" si="2"/>
        <v>#DIV/0!</v>
      </c>
      <c r="O23" s="285"/>
      <c r="P23" s="285"/>
      <c r="Q23" s="285"/>
      <c r="R23" s="285"/>
      <c r="S23" s="285"/>
    </row>
    <row r="24" spans="3:19" ht="14.25" hidden="1" outlineLevel="1">
      <c r="C24" s="87" t="s">
        <v>122</v>
      </c>
      <c r="D24" s="104" t="str">
        <f>'GuV Dateneingabe'!B72</f>
        <v>sonstige Zinsen &amp; ähnliche Aufwendungen</v>
      </c>
      <c r="E24" s="89">
        <f>SUM('GuV Dateneingabe'!C71:C76)</f>
        <v>0</v>
      </c>
      <c r="F24" s="78" t="e">
        <f t="shared" si="3"/>
        <v>#DIV/0!</v>
      </c>
      <c r="G24" s="89">
        <f>SUM('GuV Dateneingabe'!D71:D76)</f>
        <v>0</v>
      </c>
      <c r="H24" s="78" t="e">
        <f t="shared" si="0"/>
        <v>#DIV/0!</v>
      </c>
      <c r="I24" s="89">
        <f>SUM('GuV Dateneingabe'!E71:E76)</f>
        <v>0</v>
      </c>
      <c r="J24" s="78" t="e">
        <f t="shared" si="1"/>
        <v>#DIV/0!</v>
      </c>
      <c r="K24" s="89">
        <f>SUM('GuV Dateneingabe'!F71:F76)</f>
        <v>0</v>
      </c>
      <c r="L24" s="79" t="e">
        <f t="shared" si="2"/>
        <v>#DIV/0!</v>
      </c>
      <c r="O24" s="285"/>
      <c r="P24" s="285"/>
      <c r="Q24" s="285"/>
      <c r="R24" s="285"/>
      <c r="S24" s="285"/>
    </row>
    <row r="25" spans="3:19" ht="15" collapsed="1">
      <c r="C25" s="503" t="str">
        <f>'GuV Dateneingabe'!B77</f>
        <v>Ergebnis der gewöhnlichen Geschäftstätigkeit</v>
      </c>
      <c r="D25" s="504"/>
      <c r="E25" s="90">
        <f>E21+E22</f>
        <v>0</v>
      </c>
      <c r="F25" s="81" t="e">
        <f t="shared" si="3"/>
        <v>#DIV/0!</v>
      </c>
      <c r="G25" s="90">
        <f>G21+G22</f>
        <v>0</v>
      </c>
      <c r="H25" s="81" t="e">
        <f t="shared" si="0"/>
        <v>#DIV/0!</v>
      </c>
      <c r="I25" s="90">
        <f>I21+I22</f>
        <v>0</v>
      </c>
      <c r="J25" s="81" t="e">
        <f t="shared" si="1"/>
        <v>#DIV/0!</v>
      </c>
      <c r="K25" s="90">
        <f>K21+K22</f>
        <v>0</v>
      </c>
      <c r="L25" s="82" t="e">
        <f t="shared" si="2"/>
        <v>#DIV/0!</v>
      </c>
      <c r="O25" s="285"/>
      <c r="P25" s="285"/>
      <c r="Q25" s="285"/>
      <c r="R25" s="285"/>
      <c r="S25" s="285"/>
    </row>
    <row r="26" spans="3:19" ht="14.25">
      <c r="C26" s="507" t="str">
        <f>'GuV Dateneingabe'!B78</f>
        <v>= A.O. Ergebnis</v>
      </c>
      <c r="D26" s="508"/>
      <c r="E26" s="83">
        <f>IF(E27-E28=0,'GuV Dateneingabe'!C78,E27-E28)</f>
        <v>0</v>
      </c>
      <c r="F26" s="75" t="e">
        <f t="shared" si="3"/>
        <v>#DIV/0!</v>
      </c>
      <c r="G26" s="83">
        <f>IF(G27-G28=0,'GuV Dateneingabe'!D78,G27-G28)</f>
        <v>0</v>
      </c>
      <c r="H26" s="75" t="e">
        <f t="shared" si="0"/>
        <v>#DIV/0!</v>
      </c>
      <c r="I26" s="83">
        <f>IF(I27-I28=0,'GuV Dateneingabe'!E78,I27-I28)</f>
        <v>0</v>
      </c>
      <c r="J26" s="75" t="e">
        <f t="shared" si="1"/>
        <v>#DIV/0!</v>
      </c>
      <c r="K26" s="83">
        <f>IF(K27-K28=0,'GuV Dateneingabe'!F78,K27-K28)</f>
        <v>0</v>
      </c>
      <c r="L26" s="76" t="e">
        <f t="shared" si="2"/>
        <v>#DIV/0!</v>
      </c>
    </row>
    <row r="27" spans="3:19" ht="14.25" hidden="1" outlineLevel="1">
      <c r="C27" s="92" t="s">
        <v>121</v>
      </c>
      <c r="D27" s="103" t="str">
        <f>'GuV Dateneingabe'!B80</f>
        <v>A.O. Erträge</v>
      </c>
      <c r="E27" s="89">
        <f>'GuV Dateneingabe'!C80</f>
        <v>0</v>
      </c>
      <c r="F27" s="75" t="e">
        <f t="shared" si="3"/>
        <v>#DIV/0!</v>
      </c>
      <c r="G27" s="89">
        <f>'GuV Dateneingabe'!D80</f>
        <v>0</v>
      </c>
      <c r="H27" s="75" t="e">
        <f t="shared" si="0"/>
        <v>#DIV/0!</v>
      </c>
      <c r="I27" s="89">
        <f>'GuV Dateneingabe'!E80</f>
        <v>0</v>
      </c>
      <c r="J27" s="75" t="e">
        <f t="shared" si="1"/>
        <v>#DIV/0!</v>
      </c>
      <c r="K27" s="89">
        <f>'GuV Dateneingabe'!F80</f>
        <v>0</v>
      </c>
      <c r="L27" s="76" t="e">
        <f t="shared" si="2"/>
        <v>#DIV/0!</v>
      </c>
    </row>
    <row r="28" spans="3:19" ht="14.25" hidden="1" outlineLevel="1">
      <c r="C28" s="87" t="s">
        <v>122</v>
      </c>
      <c r="D28" s="104" t="str">
        <f>'GuV Dateneingabe'!B81</f>
        <v>A.O. Aufwendungen</v>
      </c>
      <c r="E28" s="74">
        <f>'GuV Dateneingabe'!C81</f>
        <v>0</v>
      </c>
      <c r="F28" s="78" t="e">
        <f t="shared" si="3"/>
        <v>#DIV/0!</v>
      </c>
      <c r="G28" s="74">
        <f>'GuV Dateneingabe'!D81</f>
        <v>0</v>
      </c>
      <c r="H28" s="78" t="e">
        <f t="shared" si="0"/>
        <v>#DIV/0!</v>
      </c>
      <c r="I28" s="74">
        <f>'GuV Dateneingabe'!E81</f>
        <v>0</v>
      </c>
      <c r="J28" s="78" t="e">
        <f t="shared" si="1"/>
        <v>#DIV/0!</v>
      </c>
      <c r="K28" s="74">
        <f>'GuV Dateneingabe'!F81</f>
        <v>0</v>
      </c>
      <c r="L28" s="79" t="e">
        <f t="shared" si="2"/>
        <v>#DIV/0!</v>
      </c>
    </row>
    <row r="29" spans="3:19" ht="15" collapsed="1">
      <c r="C29" s="503" t="str">
        <f>'GuV Dateneingabe'!B82</f>
        <v>= EBT</v>
      </c>
      <c r="D29" s="504"/>
      <c r="E29" s="90">
        <f>E25+E26</f>
        <v>0</v>
      </c>
      <c r="F29" s="81" t="e">
        <f t="shared" si="3"/>
        <v>#DIV/0!</v>
      </c>
      <c r="G29" s="90">
        <f>G25+G26</f>
        <v>0</v>
      </c>
      <c r="H29" s="81" t="e">
        <f t="shared" si="0"/>
        <v>#DIV/0!</v>
      </c>
      <c r="I29" s="90">
        <f>I25+I26</f>
        <v>0</v>
      </c>
      <c r="J29" s="81" t="e">
        <f t="shared" si="1"/>
        <v>#DIV/0!</v>
      </c>
      <c r="K29" s="90">
        <f>K25+K26</f>
        <v>0</v>
      </c>
      <c r="L29" s="82" t="e">
        <f t="shared" si="2"/>
        <v>#DIV/0!</v>
      </c>
    </row>
    <row r="30" spans="3:19" ht="14.25">
      <c r="C30" s="505" t="str">
        <f>'GuV Dateneingabe'!B83</f>
        <v>Steuern vom Einkommen &amp; Ertrag</v>
      </c>
      <c r="D30" s="506"/>
      <c r="E30" s="89">
        <f>SUM('GuV Dateneingabe'!C83:C86)</f>
        <v>0</v>
      </c>
      <c r="F30" s="78" t="e">
        <f t="shared" si="3"/>
        <v>#DIV/0!</v>
      </c>
      <c r="G30" s="89">
        <f>SUM('GuV Dateneingabe'!D83:D86)</f>
        <v>0</v>
      </c>
      <c r="H30" s="78" t="e">
        <f t="shared" si="0"/>
        <v>#DIV/0!</v>
      </c>
      <c r="I30" s="89">
        <f>SUM('GuV Dateneingabe'!E83:E86)</f>
        <v>0</v>
      </c>
      <c r="J30" s="78" t="e">
        <f t="shared" si="1"/>
        <v>#DIV/0!</v>
      </c>
      <c r="K30" s="89">
        <f>SUM('GuV Dateneingabe'!F83:F86)</f>
        <v>0</v>
      </c>
      <c r="L30" s="79" t="e">
        <f t="shared" si="2"/>
        <v>#DIV/0!</v>
      </c>
    </row>
    <row r="31" spans="3:19" ht="15.75" thickBot="1">
      <c r="C31" s="509" t="str">
        <f>'GuV Dateneingabe'!B87</f>
        <v>= Jahresüberschuss / Jahresfehlbetrag</v>
      </c>
      <c r="D31" s="510"/>
      <c r="E31" s="31">
        <f>E29-E30</f>
        <v>0</v>
      </c>
      <c r="F31" s="105" t="e">
        <f t="shared" si="3"/>
        <v>#DIV/0!</v>
      </c>
      <c r="G31" s="31">
        <f>G29-G30</f>
        <v>0</v>
      </c>
      <c r="H31" s="105" t="e">
        <f t="shared" si="0"/>
        <v>#DIV/0!</v>
      </c>
      <c r="I31" s="31">
        <f>I29-I30</f>
        <v>0</v>
      </c>
      <c r="J31" s="105" t="e">
        <f t="shared" si="1"/>
        <v>#DIV/0!</v>
      </c>
      <c r="K31" s="31">
        <f>K29-K30</f>
        <v>0</v>
      </c>
      <c r="L31" s="106" t="e">
        <f t="shared" si="2"/>
        <v>#DIV/0!</v>
      </c>
    </row>
    <row r="32" spans="3:19">
      <c r="D32" s="10"/>
      <c r="E32" s="10"/>
      <c r="F32" s="10"/>
      <c r="G32" s="10"/>
      <c r="H32" s="10"/>
      <c r="I32" s="10"/>
      <c r="J32" s="10"/>
    </row>
    <row r="33" spans="3:10">
      <c r="C33" s="2"/>
      <c r="I33" s="10"/>
      <c r="J33" s="10"/>
    </row>
    <row r="34" spans="3:10">
      <c r="C34" s="2"/>
      <c r="I34" s="10"/>
      <c r="J34" s="10"/>
    </row>
    <row r="35" spans="3:10" ht="12.75" customHeight="1">
      <c r="C35" s="2"/>
      <c r="I35" s="10"/>
      <c r="J35" s="10"/>
    </row>
    <row r="36" spans="3:10">
      <c r="C36" s="2"/>
      <c r="I36" s="10"/>
      <c r="J36" s="10"/>
    </row>
    <row r="37" spans="3:10">
      <c r="C37" s="2"/>
      <c r="I37" s="10"/>
      <c r="J37" s="10"/>
    </row>
    <row r="38" spans="3:10">
      <c r="C38" s="2"/>
    </row>
    <row r="39" spans="3:10">
      <c r="C39" s="2"/>
    </row>
    <row r="40" spans="3:10">
      <c r="C40" s="2"/>
    </row>
    <row r="41" spans="3:10">
      <c r="C41" s="2"/>
    </row>
    <row r="42" spans="3:10">
      <c r="C42" s="2"/>
    </row>
    <row r="43" spans="3:10">
      <c r="C43" s="2"/>
    </row>
    <row r="44" spans="3:10">
      <c r="C44" s="2"/>
    </row>
    <row r="45" spans="3:10">
      <c r="C45" s="2"/>
    </row>
    <row r="46" spans="3:10">
      <c r="C46" s="2"/>
    </row>
    <row r="47" spans="3:10">
      <c r="C47" s="2"/>
    </row>
  </sheetData>
  <sheetProtection algorithmName="SHA-512" hashValue="LDX6/DQ39ka+Z+iLY140wXuc3b1lpKZuQALnYxdFATSAEMN6DFCjyWMJHtt/nHg62tiyTV0tUx6zhwaAq0uO6A==" saltValue="gKDCl2oKa+MQLUTsn5HjuA==" spinCount="100000" sheet="1" objects="1" scenarios="1" selectLockedCells="1"/>
  <mergeCells count="23">
    <mergeCell ref="C31:D31"/>
    <mergeCell ref="C2:D3"/>
    <mergeCell ref="C21:D21"/>
    <mergeCell ref="C22:D22"/>
    <mergeCell ref="C25:D25"/>
    <mergeCell ref="C26:D26"/>
    <mergeCell ref="C13:D13"/>
    <mergeCell ref="C14:D14"/>
    <mergeCell ref="C17:D17"/>
    <mergeCell ref="C18:D18"/>
    <mergeCell ref="C19:D19"/>
    <mergeCell ref="C20:D20"/>
    <mergeCell ref="C4:D4"/>
    <mergeCell ref="C5:D5"/>
    <mergeCell ref="C6:D6"/>
    <mergeCell ref="C7:D7"/>
    <mergeCell ref="E2:F2"/>
    <mergeCell ref="G2:H2"/>
    <mergeCell ref="K2:L2"/>
    <mergeCell ref="C29:D29"/>
    <mergeCell ref="C30:D30"/>
    <mergeCell ref="C8:D8"/>
    <mergeCell ref="C10:D10"/>
  </mergeCells>
  <hyperlinks>
    <hyperlink ref="O5" location="'Erläuterung Kennzahlen'!A1" display="Umsatzrendite" xr:uid="{00000000-0004-0000-0B00-000000000000}"/>
    <hyperlink ref="O7" location="'Erläuterung Kennzahlen'!A1" display="Gesamtleistung in T€" xr:uid="{00000000-0004-0000-0B00-000001000000}"/>
    <hyperlink ref="O9" location="'Erläuterung Kennzahlen'!A1" display="Materialquote" xr:uid="{00000000-0004-0000-0B00-000002000000}"/>
    <hyperlink ref="O11" location="'Erläuterung Kennzahlen'!A1" display="Personalintensität I" xr:uid="{00000000-0004-0000-0B00-000003000000}"/>
    <hyperlink ref="O13" location="'Erläuterung Kennzahlen'!A1" display="EBITDA-Marge" xr:uid="{00000000-0004-0000-0B00-000004000000}"/>
    <hyperlink ref="O15" location="'Erläuterung Kennzahlen'!A1" display="EBT-Marge" xr:uid="{00000000-0004-0000-0B00-000005000000}"/>
  </hyperlinks>
  <pageMargins left="0.7" right="0.7" top="0.78740157499999996" bottom="0.78740157499999996" header="0.3" footer="0.3"/>
  <pageSetup paperSize="9" orientation="portrait" r:id="rId1"/>
  <ignoredErrors>
    <ignoredError sqref="I20:I21 G17:G19 G27:I31 I24:I25 G4 G5:G8 G15:I16 G11:G12 I4 I9 I13 I17:I19 I5:I8 I11:I12 K4 K20:K21 K27:K31 K15:K16 K9 K5:K8 K24:K25 K13 K17:K19 K11:K12 I23 K23 H26" unlockedFormula="1"/>
    <ignoredError sqref="G24:G25 G20:G21 G23" formula="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7">
    <tabColor rgb="FF99FF66"/>
    <pageSetUpPr fitToPage="1"/>
  </sheetPr>
  <dimension ref="A1:AC71"/>
  <sheetViews>
    <sheetView showGridLines="0" zoomScale="90" zoomScaleNormal="90" workbookViewId="0">
      <selection activeCell="S57" sqref="S57"/>
    </sheetView>
  </sheetViews>
  <sheetFormatPr baseColWidth="10" defaultColWidth="2.7109375" defaultRowHeight="12.75" outlineLevelRow="1"/>
  <cols>
    <col min="1" max="1" width="11.42578125" style="2"/>
    <col min="2" max="2" width="2.85546875" style="11" bestFit="1" customWidth="1"/>
    <col min="3" max="3" width="3.28515625" style="11" bestFit="1" customWidth="1"/>
    <col min="4" max="4" width="2.5703125" style="11" bestFit="1" customWidth="1"/>
    <col min="5" max="5" width="54.7109375" style="11" bestFit="1" customWidth="1"/>
    <col min="6" max="6" width="10.7109375" style="16" customWidth="1"/>
    <col min="7" max="7" width="6.7109375" style="18" customWidth="1"/>
    <col min="8" max="8" width="10.7109375" style="11" customWidth="1"/>
    <col min="9" max="9" width="6.7109375" style="19" customWidth="1"/>
    <col min="10" max="10" width="10.7109375" style="11" customWidth="1"/>
    <col min="11" max="11" width="6.7109375" style="19" customWidth="1"/>
    <col min="12" max="12" width="10.7109375" style="11" customWidth="1"/>
    <col min="13" max="13" width="6.7109375" style="19" customWidth="1"/>
    <col min="14" max="16" width="2.7109375" style="11"/>
    <col min="17" max="17" width="32.140625" style="11" customWidth="1"/>
    <col min="18" max="18" width="13" style="16" customWidth="1"/>
    <col min="19" max="27" width="10.7109375" style="16" customWidth="1"/>
    <col min="28" max="16384" width="2.7109375" style="11"/>
  </cols>
  <sheetData>
    <row r="1" spans="1:29" ht="13.5" thickBot="1"/>
    <row r="2" spans="1:29" ht="15.75">
      <c r="B2" s="531" t="s">
        <v>123</v>
      </c>
      <c r="C2" s="531"/>
      <c r="D2" s="531"/>
      <c r="E2" s="531"/>
      <c r="F2" s="526">
        <f>'Bilanz Dateneingabe'!C4</f>
        <v>2019</v>
      </c>
      <c r="G2" s="526"/>
      <c r="H2" s="526">
        <f>'Bilanz Dateneingabe'!D4</f>
        <v>2020</v>
      </c>
      <c r="I2" s="526"/>
      <c r="J2" s="526">
        <f>'Bilanz Dateneingabe'!E4</f>
        <v>2021</v>
      </c>
      <c r="K2" s="546"/>
      <c r="L2" s="526">
        <f>'Bilanz Dateneingabe'!F4</f>
        <v>2022</v>
      </c>
      <c r="M2" s="526"/>
      <c r="Q2" s="156"/>
      <c r="R2" s="157">
        <v>2019</v>
      </c>
      <c r="S2" s="157">
        <v>2020</v>
      </c>
      <c r="T2" s="157">
        <v>2021</v>
      </c>
      <c r="U2" s="158">
        <v>2022</v>
      </c>
      <c r="V2" s="11"/>
      <c r="W2" s="11"/>
      <c r="X2" s="11"/>
      <c r="Y2" s="11"/>
      <c r="Z2" s="11"/>
      <c r="AA2" s="11"/>
    </row>
    <row r="3" spans="1:29" ht="12.75" customHeight="1" thickBot="1">
      <c r="B3" s="531"/>
      <c r="C3" s="531"/>
      <c r="D3" s="531"/>
      <c r="E3" s="531"/>
      <c r="F3" s="137" t="s">
        <v>77</v>
      </c>
      <c r="G3" s="138" t="s">
        <v>83</v>
      </c>
      <c r="H3" s="137" t="s">
        <v>77</v>
      </c>
      <c r="I3" s="138" t="s">
        <v>83</v>
      </c>
      <c r="J3" s="137" t="s">
        <v>77</v>
      </c>
      <c r="K3" s="138" t="s">
        <v>83</v>
      </c>
      <c r="L3" s="137" t="s">
        <v>77</v>
      </c>
      <c r="M3" s="138" t="s">
        <v>83</v>
      </c>
      <c r="Q3" s="159" t="s">
        <v>170</v>
      </c>
      <c r="R3" s="160"/>
      <c r="S3" s="160"/>
      <c r="T3" s="160"/>
      <c r="U3" s="161"/>
      <c r="V3" s="11"/>
      <c r="W3" s="11"/>
      <c r="X3" s="11"/>
      <c r="Y3" s="11"/>
      <c r="Z3" s="11"/>
      <c r="AA3" s="11"/>
    </row>
    <row r="4" spans="1:29" s="12" customFormat="1" ht="15.75">
      <c r="A4" s="2"/>
      <c r="B4" s="531" t="s">
        <v>85</v>
      </c>
      <c r="C4" s="531"/>
      <c r="D4" s="531"/>
      <c r="E4" s="531"/>
      <c r="F4" s="527"/>
      <c r="G4" s="527"/>
      <c r="H4" s="528"/>
      <c r="I4" s="528"/>
      <c r="J4" s="528"/>
      <c r="K4" s="528"/>
      <c r="L4" s="528"/>
      <c r="M4" s="528"/>
      <c r="Q4" s="255"/>
      <c r="R4" s="256"/>
      <c r="S4" s="256"/>
      <c r="T4" s="256"/>
      <c r="U4" s="254"/>
      <c r="V4" s="11"/>
      <c r="W4" s="11"/>
      <c r="X4" s="11"/>
      <c r="Y4" s="11"/>
      <c r="Z4" s="11"/>
      <c r="AA4" s="11"/>
      <c r="AB4" s="11"/>
      <c r="AC4" s="11"/>
    </row>
    <row r="5" spans="1:29" s="15" customFormat="1" ht="15">
      <c r="A5" s="2"/>
      <c r="B5" s="107" t="s">
        <v>86</v>
      </c>
      <c r="C5" s="547" t="str">
        <f>'Bilanz Dateneingabe'!B6</f>
        <v>Anlagevermögen (automatische Summe)</v>
      </c>
      <c r="D5" s="547"/>
      <c r="E5" s="548"/>
      <c r="F5" s="108">
        <f>SUM(F6:F12)</f>
        <v>0</v>
      </c>
      <c r="G5" s="109" t="e">
        <f>F5/F$34*100</f>
        <v>#DIV/0!</v>
      </c>
      <c r="H5" s="108">
        <f>SUM(H6:H12)</f>
        <v>0</v>
      </c>
      <c r="I5" s="109" t="e">
        <f t="shared" ref="I5:I34" si="0">H5/H$34*100</f>
        <v>#DIV/0!</v>
      </c>
      <c r="J5" s="108">
        <f>SUM(J6:J12)</f>
        <v>0</v>
      </c>
      <c r="K5" s="109" t="e">
        <f t="shared" ref="K5:K34" si="1">J5/J$34*100</f>
        <v>#DIV/0!</v>
      </c>
      <c r="L5" s="108">
        <f>SUM(L6:L12)</f>
        <v>0</v>
      </c>
      <c r="M5" s="110" t="e">
        <f t="shared" ref="M5:M34" si="2">L5/L$34*100</f>
        <v>#DIV/0!</v>
      </c>
      <c r="N5" s="13"/>
      <c r="O5" s="14"/>
      <c r="Q5" s="183"/>
      <c r="R5" s="250"/>
      <c r="S5" s="250"/>
      <c r="T5" s="250"/>
      <c r="U5" s="251"/>
      <c r="V5" s="11"/>
      <c r="W5" s="11"/>
      <c r="X5" s="11"/>
      <c r="Y5" s="11"/>
      <c r="Z5" s="11"/>
      <c r="AA5" s="11"/>
      <c r="AB5" s="11"/>
      <c r="AC5" s="11"/>
    </row>
    <row r="6" spans="1:29" ht="14.25">
      <c r="B6" s="111"/>
      <c r="C6" s="269" t="s">
        <v>87</v>
      </c>
      <c r="D6" s="539" t="str">
        <f>'Bilanz Dateneingabe'!B8</f>
        <v>Immaterielle Vermögensgegenstände (automatische Summe)</v>
      </c>
      <c r="E6" s="540"/>
      <c r="F6" s="112">
        <f>'Bilanz Dateneingabe'!C8</f>
        <v>0</v>
      </c>
      <c r="G6" s="113" t="e">
        <f t="shared" ref="G6:G34" si="3">F6/F$34*100</f>
        <v>#DIV/0!</v>
      </c>
      <c r="H6" s="112">
        <f>'Bilanz Dateneingabe'!D8</f>
        <v>0</v>
      </c>
      <c r="I6" s="113" t="e">
        <f t="shared" si="0"/>
        <v>#DIV/0!</v>
      </c>
      <c r="J6" s="112">
        <f>'Bilanz Dateneingabe'!E8</f>
        <v>0</v>
      </c>
      <c r="K6" s="113" t="e">
        <f t="shared" si="1"/>
        <v>#DIV/0!</v>
      </c>
      <c r="L6" s="112">
        <f>'Bilanz Dateneingabe'!F8</f>
        <v>0</v>
      </c>
      <c r="M6" s="114" t="e">
        <f t="shared" si="2"/>
        <v>#DIV/0!</v>
      </c>
      <c r="N6" s="16"/>
      <c r="O6" s="17"/>
      <c r="Q6" s="186" t="s">
        <v>124</v>
      </c>
      <c r="R6" s="248">
        <f>IF('Bilanz Dateneingabe'!C6=0,0,'Bilanz Dateneingabe'!C6/'Bilanz Dateneingabe'!C62)</f>
        <v>0</v>
      </c>
      <c r="S6" s="248">
        <f>IF('Bilanz Dateneingabe'!D6=0,0,'Bilanz Dateneingabe'!D6/'Bilanz Dateneingabe'!D62)</f>
        <v>0</v>
      </c>
      <c r="T6" s="248">
        <f>IF('Bilanz Dateneingabe'!E6=0,0,'Bilanz Dateneingabe'!E6/'Bilanz Dateneingabe'!E62)</f>
        <v>0</v>
      </c>
      <c r="U6" s="249">
        <f>IF('Bilanz Dateneingabe'!F6=0,0,'Bilanz Dateneingabe'!F6/'Bilanz Dateneingabe'!F62)</f>
        <v>0</v>
      </c>
      <c r="V6" s="11"/>
      <c r="W6" s="11"/>
      <c r="X6" s="11"/>
      <c r="Y6" s="11"/>
      <c r="Z6" s="11"/>
      <c r="AA6" s="11"/>
    </row>
    <row r="7" spans="1:29" ht="14.25">
      <c r="B7" s="111"/>
      <c r="C7" s="269" t="s">
        <v>88</v>
      </c>
      <c r="D7" s="539" t="str">
        <f>'Bilanz Dateneingabe'!B14</f>
        <v>Sachanlagen (automatische Summe)</v>
      </c>
      <c r="E7" s="540"/>
      <c r="F7" s="115">
        <f>'Bilanz Dateneingabe'!C14</f>
        <v>0</v>
      </c>
      <c r="G7" s="113" t="e">
        <f t="shared" si="3"/>
        <v>#DIV/0!</v>
      </c>
      <c r="H7" s="115">
        <f>'Bilanz Dateneingabe'!D14</f>
        <v>0</v>
      </c>
      <c r="I7" s="113" t="e">
        <f t="shared" si="0"/>
        <v>#DIV/0!</v>
      </c>
      <c r="J7" s="115">
        <f>'Bilanz Dateneingabe'!E14</f>
        <v>0</v>
      </c>
      <c r="K7" s="113" t="e">
        <f t="shared" si="1"/>
        <v>#DIV/0!</v>
      </c>
      <c r="L7" s="115">
        <f>'Bilanz Dateneingabe'!F14</f>
        <v>0</v>
      </c>
      <c r="M7" s="114" t="e">
        <f t="shared" si="2"/>
        <v>#DIV/0!</v>
      </c>
      <c r="N7" s="16"/>
      <c r="O7" s="17"/>
      <c r="Q7" s="183"/>
      <c r="R7" s="252"/>
      <c r="S7" s="252"/>
      <c r="T7" s="252"/>
      <c r="U7" s="253"/>
      <c r="V7" s="11"/>
      <c r="W7" s="11"/>
      <c r="X7" s="11"/>
      <c r="Y7" s="11"/>
      <c r="Z7" s="11"/>
      <c r="AA7" s="11"/>
    </row>
    <row r="8" spans="1:29" ht="14.25" hidden="1" outlineLevel="1">
      <c r="B8" s="111"/>
      <c r="C8" s="269"/>
      <c r="D8" s="269" t="s">
        <v>89</v>
      </c>
      <c r="E8" s="270" t="str">
        <f>'Bilanz Dateneingabe'!B16</f>
        <v>Grundstücke, grundstücksgleiche Rechte &amp; Bauten</v>
      </c>
      <c r="F8" s="112">
        <f>'Bilanz Dateneingabe'!C16</f>
        <v>0</v>
      </c>
      <c r="G8" s="113" t="e">
        <f t="shared" si="3"/>
        <v>#DIV/0!</v>
      </c>
      <c r="H8" s="112">
        <f>'Bilanz Dateneingabe'!E16</f>
        <v>0</v>
      </c>
      <c r="I8" s="113" t="e">
        <f t="shared" si="0"/>
        <v>#DIV/0!</v>
      </c>
      <c r="J8" s="112">
        <f>'Bilanz Dateneingabe'!G16</f>
        <v>0</v>
      </c>
      <c r="K8" s="113" t="e">
        <f t="shared" si="1"/>
        <v>#DIV/0!</v>
      </c>
      <c r="L8" s="112">
        <f>'Bilanz Dateneingabe'!I16</f>
        <v>0</v>
      </c>
      <c r="M8" s="114" t="e">
        <f t="shared" si="2"/>
        <v>#DIV/0!</v>
      </c>
      <c r="N8" s="16"/>
      <c r="O8" s="17"/>
      <c r="Q8" s="183"/>
      <c r="R8" s="252"/>
      <c r="S8" s="252"/>
      <c r="T8" s="252"/>
      <c r="U8" s="253"/>
      <c r="V8" s="11"/>
      <c r="W8" s="11"/>
      <c r="X8" s="11"/>
      <c r="Y8" s="11"/>
      <c r="Z8" s="11"/>
      <c r="AA8" s="11"/>
    </row>
    <row r="9" spans="1:29" ht="14.25" hidden="1" outlineLevel="1">
      <c r="B9" s="111"/>
      <c r="C9" s="269"/>
      <c r="D9" s="269" t="s">
        <v>91</v>
      </c>
      <c r="E9" s="270" t="str">
        <f>'Bilanz Dateneingabe'!B17</f>
        <v>Technische Anlagen &amp; Maschinen</v>
      </c>
      <c r="F9" s="112">
        <f>'Bilanz Dateneingabe'!C17</f>
        <v>0</v>
      </c>
      <c r="G9" s="113" t="e">
        <f t="shared" si="3"/>
        <v>#DIV/0!</v>
      </c>
      <c r="H9" s="112">
        <f>'Bilanz Dateneingabe'!E17</f>
        <v>0</v>
      </c>
      <c r="I9" s="113" t="e">
        <f t="shared" si="0"/>
        <v>#DIV/0!</v>
      </c>
      <c r="J9" s="112">
        <f>'Bilanz Dateneingabe'!G17</f>
        <v>0</v>
      </c>
      <c r="K9" s="113" t="e">
        <f t="shared" si="1"/>
        <v>#DIV/0!</v>
      </c>
      <c r="L9" s="112">
        <f>'Bilanz Dateneingabe'!I17</f>
        <v>0</v>
      </c>
      <c r="M9" s="114" t="e">
        <f t="shared" si="2"/>
        <v>#DIV/0!</v>
      </c>
      <c r="N9" s="16"/>
      <c r="O9" s="17"/>
      <c r="Q9" s="183"/>
      <c r="R9" s="252"/>
      <c r="S9" s="252"/>
      <c r="T9" s="252"/>
      <c r="U9" s="253"/>
      <c r="V9" s="11"/>
      <c r="W9" s="11"/>
      <c r="X9" s="11"/>
      <c r="Y9" s="11"/>
      <c r="Z9" s="11"/>
      <c r="AA9" s="11"/>
    </row>
    <row r="10" spans="1:29" ht="14.25" hidden="1" outlineLevel="1">
      <c r="B10" s="111"/>
      <c r="C10" s="269"/>
      <c r="D10" s="269" t="s">
        <v>90</v>
      </c>
      <c r="E10" s="270" t="str">
        <f>'Bilanz Dateneingabe'!B18</f>
        <v>Andere Anlagen,  Betriebs- &amp; Geschäftsausstattung</v>
      </c>
      <c r="F10" s="112">
        <f>'Bilanz Dateneingabe'!C18</f>
        <v>0</v>
      </c>
      <c r="G10" s="113" t="e">
        <f t="shared" si="3"/>
        <v>#DIV/0!</v>
      </c>
      <c r="H10" s="112">
        <f>'Bilanz Dateneingabe'!E18</f>
        <v>0</v>
      </c>
      <c r="I10" s="113" t="e">
        <f t="shared" si="0"/>
        <v>#DIV/0!</v>
      </c>
      <c r="J10" s="112">
        <f>'Bilanz Dateneingabe'!G18</f>
        <v>0</v>
      </c>
      <c r="K10" s="113" t="e">
        <f t="shared" si="1"/>
        <v>#DIV/0!</v>
      </c>
      <c r="L10" s="112">
        <f>'Bilanz Dateneingabe'!I18</f>
        <v>0</v>
      </c>
      <c r="M10" s="114" t="e">
        <f t="shared" si="2"/>
        <v>#DIV/0!</v>
      </c>
      <c r="N10" s="16"/>
      <c r="O10" s="17"/>
      <c r="Q10" s="183"/>
      <c r="R10" s="252"/>
      <c r="S10" s="252"/>
      <c r="T10" s="252"/>
      <c r="U10" s="253"/>
      <c r="V10" s="11"/>
      <c r="W10" s="11"/>
      <c r="X10" s="11"/>
      <c r="Y10" s="11"/>
      <c r="Z10" s="11"/>
      <c r="AA10" s="11"/>
    </row>
    <row r="11" spans="1:29" ht="14.25" hidden="1" outlineLevel="1">
      <c r="B11" s="111"/>
      <c r="C11" s="269"/>
      <c r="D11" s="269" t="s">
        <v>92</v>
      </c>
      <c r="E11" s="116" t="str">
        <f>'Bilanz Dateneingabe'!B20</f>
        <v>Sonstige Sachanlagen</v>
      </c>
      <c r="F11" s="115">
        <f>SUM('Bilanz Dateneingabe'!C19,'Bilanz Dateneingabe'!C20)</f>
        <v>0</v>
      </c>
      <c r="G11" s="113" t="e">
        <f t="shared" si="3"/>
        <v>#DIV/0!</v>
      </c>
      <c r="H11" s="112">
        <f>SUM('Bilanz Dateneingabe'!E19,'Bilanz Dateneingabe'!E20)</f>
        <v>0</v>
      </c>
      <c r="I11" s="113" t="e">
        <f t="shared" si="0"/>
        <v>#DIV/0!</v>
      </c>
      <c r="J11" s="112">
        <f>SUM('Bilanz Dateneingabe'!G19,'Bilanz Dateneingabe'!G20)</f>
        <v>0</v>
      </c>
      <c r="K11" s="113" t="e">
        <f t="shared" si="1"/>
        <v>#DIV/0!</v>
      </c>
      <c r="L11" s="112">
        <f>SUM('Bilanz Dateneingabe'!I19,'Bilanz Dateneingabe'!I20)</f>
        <v>0</v>
      </c>
      <c r="M11" s="114" t="e">
        <f t="shared" si="2"/>
        <v>#DIV/0!</v>
      </c>
      <c r="N11" s="16"/>
      <c r="O11" s="17"/>
      <c r="Q11" s="183"/>
      <c r="R11" s="252"/>
      <c r="S11" s="252"/>
      <c r="T11" s="252"/>
      <c r="U11" s="253"/>
      <c r="V11" s="11"/>
      <c r="W11" s="11"/>
      <c r="X11" s="11"/>
      <c r="Y11" s="11"/>
      <c r="Z11" s="11"/>
      <c r="AA11" s="11"/>
    </row>
    <row r="12" spans="1:29" ht="14.25" collapsed="1">
      <c r="B12" s="111"/>
      <c r="C12" s="269" t="s">
        <v>93</v>
      </c>
      <c r="D12" s="539" t="str">
        <f>'Bilanz Dateneingabe'!B21</f>
        <v>Finanzanlagen (automatische Summe)</v>
      </c>
      <c r="E12" s="540"/>
      <c r="F12" s="115">
        <f>'Bilanz Dateneingabe'!C21</f>
        <v>0</v>
      </c>
      <c r="G12" s="113" t="e">
        <f t="shared" si="3"/>
        <v>#DIV/0!</v>
      </c>
      <c r="H12" s="115">
        <f>'Bilanz Dateneingabe'!D21</f>
        <v>0</v>
      </c>
      <c r="I12" s="113" t="e">
        <f t="shared" si="0"/>
        <v>#DIV/0!</v>
      </c>
      <c r="J12" s="115">
        <f>'Bilanz Dateneingabe'!E21</f>
        <v>0</v>
      </c>
      <c r="K12" s="113" t="e">
        <f t="shared" si="1"/>
        <v>#DIV/0!</v>
      </c>
      <c r="L12" s="115">
        <f>'Bilanz Dateneingabe'!F21</f>
        <v>0</v>
      </c>
      <c r="M12" s="114" t="e">
        <f t="shared" si="2"/>
        <v>#DIV/0!</v>
      </c>
      <c r="N12" s="16"/>
      <c r="O12" s="17"/>
      <c r="P12" s="7"/>
      <c r="Q12" s="185" t="s">
        <v>172</v>
      </c>
      <c r="R12" s="252">
        <f>F18-F51</f>
        <v>0</v>
      </c>
      <c r="S12" s="252">
        <f>H18-H51</f>
        <v>0</v>
      </c>
      <c r="T12" s="252">
        <f>J18-J51</f>
        <v>0</v>
      </c>
      <c r="U12" s="253">
        <f>L18-L51</f>
        <v>0</v>
      </c>
      <c r="V12" s="11"/>
      <c r="W12" s="11"/>
      <c r="X12" s="11"/>
      <c r="Y12" s="11"/>
      <c r="Z12" s="11"/>
      <c r="AA12" s="11"/>
    </row>
    <row r="13" spans="1:29" ht="14.25" hidden="1" outlineLevel="1">
      <c r="B13" s="111"/>
      <c r="C13" s="269"/>
      <c r="D13" s="269" t="s">
        <v>89</v>
      </c>
      <c r="E13" s="270" t="str">
        <f>'Bilanz Dateneingabe'!B23</f>
        <v>Anteile an verbundenen Unternehmen AV</v>
      </c>
      <c r="F13" s="112">
        <f>'Bilanz Dateneingabe'!C23</f>
        <v>0</v>
      </c>
      <c r="G13" s="113" t="e">
        <f t="shared" si="3"/>
        <v>#DIV/0!</v>
      </c>
      <c r="H13" s="112">
        <f>'Bilanz Dateneingabe'!D23</f>
        <v>0</v>
      </c>
      <c r="I13" s="113" t="e">
        <f t="shared" si="0"/>
        <v>#DIV/0!</v>
      </c>
      <c r="J13" s="112">
        <f>'Bilanz Dateneingabe'!E23</f>
        <v>0</v>
      </c>
      <c r="K13" s="113" t="e">
        <f t="shared" si="1"/>
        <v>#DIV/0!</v>
      </c>
      <c r="L13" s="112">
        <f>'Bilanz Dateneingabe'!F23</f>
        <v>0</v>
      </c>
      <c r="M13" s="114" t="e">
        <f t="shared" si="2"/>
        <v>#DIV/0!</v>
      </c>
      <c r="N13" s="16"/>
      <c r="O13" s="17"/>
      <c r="Q13" s="183"/>
      <c r="R13" s="252"/>
      <c r="S13" s="252"/>
      <c r="T13" s="252"/>
      <c r="U13" s="253"/>
      <c r="V13" s="11"/>
      <c r="W13" s="11"/>
      <c r="X13" s="11"/>
      <c r="Y13" s="11"/>
      <c r="Z13" s="11"/>
      <c r="AA13" s="11"/>
    </row>
    <row r="14" spans="1:29" ht="14.25" hidden="1" outlineLevel="1">
      <c r="B14" s="111"/>
      <c r="C14" s="269"/>
      <c r="D14" s="269" t="s">
        <v>91</v>
      </c>
      <c r="E14" s="270" t="str">
        <f>'Bilanz Dateneingabe'!B24</f>
        <v>Ausleihungen an verbundene Unternehmen</v>
      </c>
      <c r="F14" s="112">
        <f>'Bilanz Dateneingabe'!C24</f>
        <v>0</v>
      </c>
      <c r="G14" s="113" t="e">
        <f t="shared" si="3"/>
        <v>#DIV/0!</v>
      </c>
      <c r="H14" s="112">
        <f>'Bilanz Dateneingabe'!D24</f>
        <v>0</v>
      </c>
      <c r="I14" s="113" t="e">
        <f t="shared" si="0"/>
        <v>#DIV/0!</v>
      </c>
      <c r="J14" s="112">
        <f>'Bilanz Dateneingabe'!E24</f>
        <v>0</v>
      </c>
      <c r="K14" s="113" t="e">
        <f t="shared" si="1"/>
        <v>#DIV/0!</v>
      </c>
      <c r="L14" s="112">
        <f>'Bilanz Dateneingabe'!F24</f>
        <v>0</v>
      </c>
      <c r="M14" s="114" t="e">
        <f t="shared" si="2"/>
        <v>#DIV/0!</v>
      </c>
      <c r="N14" s="16"/>
      <c r="O14" s="17"/>
      <c r="Q14" s="183"/>
      <c r="R14" s="252"/>
      <c r="S14" s="252"/>
      <c r="T14" s="252"/>
      <c r="U14" s="253"/>
      <c r="V14" s="11"/>
      <c r="W14" s="11"/>
      <c r="X14" s="11"/>
      <c r="Y14" s="11"/>
      <c r="Z14" s="11"/>
      <c r="AA14" s="11"/>
    </row>
    <row r="15" spans="1:29" ht="14.25" hidden="1" outlineLevel="1">
      <c r="B15" s="111"/>
      <c r="C15" s="269"/>
      <c r="D15" s="269" t="s">
        <v>90</v>
      </c>
      <c r="E15" s="270" t="str">
        <f>'Bilanz Dateneingabe'!B25</f>
        <v>Beteiligungen</v>
      </c>
      <c r="F15" s="112">
        <f>SUM('Bilanz Dateneingabe'!C25,'Bilanz Dateneingabe'!C26)</f>
        <v>0</v>
      </c>
      <c r="G15" s="113" t="e">
        <f t="shared" si="3"/>
        <v>#DIV/0!</v>
      </c>
      <c r="H15" s="112">
        <f>SUM('Bilanz Dateneingabe'!D25,'Bilanz Dateneingabe'!D26)</f>
        <v>0</v>
      </c>
      <c r="I15" s="113" t="e">
        <f t="shared" si="0"/>
        <v>#DIV/0!</v>
      </c>
      <c r="J15" s="112">
        <f>SUM('Bilanz Dateneingabe'!E25,'Bilanz Dateneingabe'!E26)</f>
        <v>0</v>
      </c>
      <c r="K15" s="113" t="e">
        <f t="shared" si="1"/>
        <v>#DIV/0!</v>
      </c>
      <c r="L15" s="112">
        <f>SUM('Bilanz Dateneingabe'!F25,'Bilanz Dateneingabe'!F26)</f>
        <v>0</v>
      </c>
      <c r="M15" s="114" t="e">
        <f t="shared" si="2"/>
        <v>#DIV/0!</v>
      </c>
      <c r="N15" s="16"/>
      <c r="O15" s="17"/>
      <c r="Q15" s="183"/>
      <c r="R15" s="252"/>
      <c r="S15" s="252"/>
      <c r="T15" s="252"/>
      <c r="U15" s="253"/>
      <c r="V15" s="11"/>
      <c r="W15" s="11"/>
      <c r="X15" s="11"/>
      <c r="Y15" s="11"/>
      <c r="Z15" s="11"/>
      <c r="AA15" s="11"/>
    </row>
    <row r="16" spans="1:29" ht="14.25" hidden="1" outlineLevel="1">
      <c r="B16" s="111"/>
      <c r="C16" s="269"/>
      <c r="D16" s="269" t="s">
        <v>92</v>
      </c>
      <c r="E16" s="270" t="str">
        <f>'Bilanz Dateneingabe'!B27</f>
        <v>Wertpapiere des Anlagevermögens</v>
      </c>
      <c r="F16" s="112">
        <f>'Bilanz Dateneingabe'!C27</f>
        <v>0</v>
      </c>
      <c r="G16" s="113" t="e">
        <f t="shared" si="3"/>
        <v>#DIV/0!</v>
      </c>
      <c r="H16" s="112">
        <f>'Bilanz Dateneingabe'!D27</f>
        <v>0</v>
      </c>
      <c r="I16" s="113" t="e">
        <f t="shared" si="0"/>
        <v>#DIV/0!</v>
      </c>
      <c r="J16" s="112">
        <f>'Bilanz Dateneingabe'!E27</f>
        <v>0</v>
      </c>
      <c r="K16" s="113" t="e">
        <f t="shared" si="1"/>
        <v>#DIV/0!</v>
      </c>
      <c r="L16" s="112">
        <f>'Bilanz Dateneingabe'!F27</f>
        <v>0</v>
      </c>
      <c r="M16" s="114" t="e">
        <f t="shared" si="2"/>
        <v>#DIV/0!</v>
      </c>
      <c r="N16" s="16"/>
      <c r="O16" s="17"/>
      <c r="Q16" s="183"/>
      <c r="R16" s="252"/>
      <c r="S16" s="252"/>
      <c r="T16" s="252"/>
      <c r="U16" s="253"/>
      <c r="V16" s="11"/>
      <c r="W16" s="11"/>
      <c r="X16" s="11"/>
      <c r="Y16" s="11"/>
      <c r="Z16" s="11"/>
      <c r="AA16" s="11"/>
    </row>
    <row r="17" spans="1:29" ht="14.25" hidden="1" outlineLevel="1">
      <c r="B17" s="117"/>
      <c r="C17" s="271"/>
      <c r="D17" s="271" t="s">
        <v>94</v>
      </c>
      <c r="E17" s="272" t="str">
        <f>'Bilanz Dateneingabe'!B28</f>
        <v>Sonstige Ausleihungen</v>
      </c>
      <c r="F17" s="118">
        <f>SUM('Bilanz Dateneingabe'!C28,'Bilanz Dateneingabe'!C29)</f>
        <v>0</v>
      </c>
      <c r="G17" s="119" t="e">
        <f t="shared" si="3"/>
        <v>#DIV/0!</v>
      </c>
      <c r="H17" s="118">
        <f>SUM('Bilanz Dateneingabe'!D28,'Bilanz Dateneingabe'!D29)</f>
        <v>0</v>
      </c>
      <c r="I17" s="119" t="e">
        <f t="shared" si="0"/>
        <v>#DIV/0!</v>
      </c>
      <c r="J17" s="118">
        <f>SUM('Bilanz Dateneingabe'!E28,'Bilanz Dateneingabe'!E29)</f>
        <v>0</v>
      </c>
      <c r="K17" s="119" t="e">
        <f t="shared" si="1"/>
        <v>#DIV/0!</v>
      </c>
      <c r="L17" s="118">
        <f>SUM('Bilanz Dateneingabe'!F28,'Bilanz Dateneingabe'!F29)</f>
        <v>0</v>
      </c>
      <c r="M17" s="120" t="e">
        <f t="shared" si="2"/>
        <v>#DIV/0!</v>
      </c>
      <c r="N17" s="16"/>
      <c r="O17" s="17"/>
      <c r="Q17" s="183"/>
      <c r="R17" s="252"/>
      <c r="S17" s="252"/>
      <c r="T17" s="252"/>
      <c r="U17" s="253"/>
      <c r="V17" s="11"/>
      <c r="W17" s="11"/>
      <c r="X17" s="11"/>
      <c r="Y17" s="11"/>
      <c r="Z17" s="11"/>
      <c r="AA17" s="11"/>
    </row>
    <row r="18" spans="1:29" s="15" customFormat="1" ht="15" collapsed="1">
      <c r="A18" s="2"/>
      <c r="B18" s="107" t="s">
        <v>95</v>
      </c>
      <c r="C18" s="547" t="str">
        <f>'Bilanz Dateneingabe'!B30</f>
        <v>Umlaufvermögen (automatische Summe)</v>
      </c>
      <c r="D18" s="547"/>
      <c r="E18" s="548"/>
      <c r="F18" s="121">
        <f>SUM(F19:F30)</f>
        <v>0</v>
      </c>
      <c r="G18" s="122" t="e">
        <f t="shared" si="3"/>
        <v>#DIV/0!</v>
      </c>
      <c r="H18" s="121">
        <f>SUM(H19:H30)</f>
        <v>0</v>
      </c>
      <c r="I18" s="122" t="e">
        <f t="shared" si="0"/>
        <v>#DIV/0!</v>
      </c>
      <c r="J18" s="121">
        <f>SUM(J19:J30)</f>
        <v>0</v>
      </c>
      <c r="K18" s="122" t="e">
        <f t="shared" si="1"/>
        <v>#DIV/0!</v>
      </c>
      <c r="L18" s="121">
        <f>SUM(L19:L30)</f>
        <v>0</v>
      </c>
      <c r="M18" s="123" t="e">
        <f t="shared" si="2"/>
        <v>#DIV/0!</v>
      </c>
      <c r="N18" s="13"/>
      <c r="O18" s="14"/>
      <c r="Q18" s="183"/>
      <c r="R18" s="250"/>
      <c r="S18" s="250"/>
      <c r="T18" s="250"/>
      <c r="U18" s="251"/>
      <c r="V18" s="11"/>
      <c r="W18" s="11"/>
      <c r="X18" s="11"/>
      <c r="Y18" s="11"/>
      <c r="Z18" s="11"/>
      <c r="AA18" s="11"/>
      <c r="AB18" s="11"/>
      <c r="AC18" s="11"/>
    </row>
    <row r="19" spans="1:29" ht="14.25">
      <c r="B19" s="111"/>
      <c r="C19" s="269" t="s">
        <v>87</v>
      </c>
      <c r="D19" s="539" t="str">
        <f>'Bilanz Dateneingabe'!B32</f>
        <v>Vorräte (automatische Summe)</v>
      </c>
      <c r="E19" s="540"/>
      <c r="F19" s="115">
        <f>'Bilanz Dateneingabe'!C32</f>
        <v>0</v>
      </c>
      <c r="G19" s="113" t="e">
        <f t="shared" si="3"/>
        <v>#DIV/0!</v>
      </c>
      <c r="H19" s="115">
        <f>IF('Bilanz Dateneingabe'!D33=0,SUM('Bilanz Monitor'!H20:H23),'Bilanz Dateneingabe'!D33)</f>
        <v>0</v>
      </c>
      <c r="I19" s="113" t="e">
        <f t="shared" si="0"/>
        <v>#DIV/0!</v>
      </c>
      <c r="J19" s="115">
        <f>IF('Bilanz Dateneingabe'!E33=0,SUM('Bilanz Monitor'!J20:J23),'Bilanz Dateneingabe'!E33)</f>
        <v>0</v>
      </c>
      <c r="K19" s="113" t="e">
        <f t="shared" si="1"/>
        <v>#DIV/0!</v>
      </c>
      <c r="L19" s="115">
        <f>IF('Bilanz Dateneingabe'!F33=0,SUM('Bilanz Monitor'!L20:L23),'Bilanz Dateneingabe'!F33)</f>
        <v>0</v>
      </c>
      <c r="M19" s="114" t="e">
        <f t="shared" si="2"/>
        <v>#DIV/0!</v>
      </c>
      <c r="N19" s="16"/>
      <c r="O19" s="17"/>
      <c r="Q19" s="186" t="s">
        <v>125</v>
      </c>
      <c r="R19" s="248" t="e">
        <f>(F40/F56)</f>
        <v>#DIV/0!</v>
      </c>
      <c r="S19" s="248" t="e">
        <f>(H40/H56)</f>
        <v>#DIV/0!</v>
      </c>
      <c r="T19" s="248" t="e">
        <f>(J40/J56)</f>
        <v>#DIV/0!</v>
      </c>
      <c r="U19" s="249" t="e">
        <f>L40/L56</f>
        <v>#DIV/0!</v>
      </c>
      <c r="V19" s="11"/>
      <c r="W19" s="11"/>
      <c r="X19" s="11"/>
      <c r="Y19" s="11"/>
      <c r="Z19" s="11"/>
      <c r="AA19" s="11"/>
    </row>
    <row r="20" spans="1:29" ht="14.25" hidden="1" outlineLevel="1">
      <c r="B20" s="111"/>
      <c r="C20" s="269"/>
      <c r="D20" s="269" t="s">
        <v>89</v>
      </c>
      <c r="E20" s="270" t="str">
        <f>'Bilanz Dateneingabe'!B34</f>
        <v>Roh-, Hilfs- &amp; Betriebsstoffe</v>
      </c>
      <c r="F20" s="112">
        <f>'Bilanz Dateneingabe'!C34</f>
        <v>0</v>
      </c>
      <c r="G20" s="113" t="e">
        <f t="shared" si="3"/>
        <v>#DIV/0!</v>
      </c>
      <c r="H20" s="112">
        <f>'Bilanz Dateneingabe'!D34</f>
        <v>0</v>
      </c>
      <c r="I20" s="113" t="e">
        <f t="shared" si="0"/>
        <v>#DIV/0!</v>
      </c>
      <c r="J20" s="112">
        <f>'Bilanz Dateneingabe'!E34</f>
        <v>0</v>
      </c>
      <c r="K20" s="113" t="e">
        <f t="shared" si="1"/>
        <v>#DIV/0!</v>
      </c>
      <c r="L20" s="112">
        <f>'Bilanz Dateneingabe'!F34</f>
        <v>0</v>
      </c>
      <c r="M20" s="114" t="e">
        <f t="shared" si="2"/>
        <v>#DIV/0!</v>
      </c>
      <c r="N20" s="16"/>
      <c r="O20" s="17"/>
      <c r="Q20" s="289"/>
      <c r="R20" s="290"/>
      <c r="S20" s="290"/>
      <c r="T20" s="290"/>
      <c r="U20" s="286"/>
      <c r="V20" s="11"/>
      <c r="W20" s="11"/>
      <c r="X20" s="11"/>
      <c r="Y20" s="11"/>
      <c r="Z20" s="11"/>
      <c r="AA20" s="11"/>
    </row>
    <row r="21" spans="1:29" ht="14.25" hidden="1" outlineLevel="1">
      <c r="B21" s="111"/>
      <c r="C21" s="269"/>
      <c r="D21" s="269" t="s">
        <v>91</v>
      </c>
      <c r="E21" s="270" t="str">
        <f>'Bilanz Dateneingabe'!B35</f>
        <v>Unfertige Erzeugnisse, unfertige Leistungen</v>
      </c>
      <c r="F21" s="112">
        <f>'Bilanz Dateneingabe'!C35</f>
        <v>0</v>
      </c>
      <c r="G21" s="113" t="e">
        <f t="shared" si="3"/>
        <v>#DIV/0!</v>
      </c>
      <c r="H21" s="112">
        <f>'Bilanz Dateneingabe'!D35</f>
        <v>0</v>
      </c>
      <c r="I21" s="113" t="e">
        <f t="shared" si="0"/>
        <v>#DIV/0!</v>
      </c>
      <c r="J21" s="112">
        <f>'Bilanz Dateneingabe'!E35</f>
        <v>0</v>
      </c>
      <c r="K21" s="113" t="e">
        <f t="shared" si="1"/>
        <v>#DIV/0!</v>
      </c>
      <c r="L21" s="112">
        <f>'Bilanz Dateneingabe'!F35</f>
        <v>0</v>
      </c>
      <c r="M21" s="114" t="e">
        <f t="shared" si="2"/>
        <v>#DIV/0!</v>
      </c>
      <c r="N21" s="16"/>
      <c r="O21" s="17"/>
      <c r="Q21" s="289"/>
      <c r="R21" s="290"/>
      <c r="S21" s="290"/>
      <c r="T21" s="290"/>
      <c r="U21" s="286"/>
      <c r="V21" s="11"/>
      <c r="W21" s="11"/>
      <c r="X21" s="11"/>
      <c r="Y21" s="11"/>
      <c r="Z21" s="11"/>
      <c r="AA21" s="11"/>
    </row>
    <row r="22" spans="1:29" ht="14.25" hidden="1" outlineLevel="1">
      <c r="B22" s="111"/>
      <c r="C22" s="269"/>
      <c r="D22" s="269" t="s">
        <v>90</v>
      </c>
      <c r="E22" s="270" t="str">
        <f>'Bilanz Dateneingabe'!B36</f>
        <v>Fertige Erzeugnisse &amp; Waren</v>
      </c>
      <c r="F22" s="112">
        <f>'Bilanz Dateneingabe'!C36</f>
        <v>0</v>
      </c>
      <c r="G22" s="113" t="e">
        <f t="shared" si="3"/>
        <v>#DIV/0!</v>
      </c>
      <c r="H22" s="112">
        <f>'Bilanz Dateneingabe'!D36</f>
        <v>0</v>
      </c>
      <c r="I22" s="113" t="e">
        <f t="shared" si="0"/>
        <v>#DIV/0!</v>
      </c>
      <c r="J22" s="112">
        <f>'Bilanz Dateneingabe'!E36</f>
        <v>0</v>
      </c>
      <c r="K22" s="113" t="e">
        <f t="shared" si="1"/>
        <v>#DIV/0!</v>
      </c>
      <c r="L22" s="112">
        <f>'Bilanz Dateneingabe'!F36</f>
        <v>0</v>
      </c>
      <c r="M22" s="114" t="e">
        <f t="shared" si="2"/>
        <v>#DIV/0!</v>
      </c>
      <c r="N22" s="16"/>
      <c r="O22" s="17"/>
      <c r="Q22" s="289"/>
      <c r="R22" s="290"/>
      <c r="S22" s="290"/>
      <c r="T22" s="290"/>
      <c r="U22" s="286"/>
      <c r="V22" s="11"/>
      <c r="W22" s="11"/>
      <c r="X22" s="11"/>
      <c r="Y22" s="11"/>
      <c r="Z22" s="11"/>
      <c r="AA22" s="11"/>
    </row>
    <row r="23" spans="1:29" ht="14.25" hidden="1" outlineLevel="1">
      <c r="B23" s="111"/>
      <c r="C23" s="269"/>
      <c r="D23" s="269" t="s">
        <v>92</v>
      </c>
      <c r="E23" s="270" t="str">
        <f>'Bilanz Dateneingabe'!B38</f>
        <v>Sonstige Vorräte</v>
      </c>
      <c r="F23" s="112">
        <f>SUM('Bilanz Dateneingabe'!C37,'Bilanz Dateneingabe'!C38)</f>
        <v>0</v>
      </c>
      <c r="G23" s="113" t="e">
        <f t="shared" si="3"/>
        <v>#DIV/0!</v>
      </c>
      <c r="H23" s="112">
        <f>SUM('Bilanz Dateneingabe'!D37,'Bilanz Dateneingabe'!D38)</f>
        <v>0</v>
      </c>
      <c r="I23" s="113" t="e">
        <f t="shared" si="0"/>
        <v>#DIV/0!</v>
      </c>
      <c r="J23" s="112">
        <f>SUM('Bilanz Dateneingabe'!E37,'Bilanz Dateneingabe'!E38)</f>
        <v>0</v>
      </c>
      <c r="K23" s="113" t="e">
        <f t="shared" si="1"/>
        <v>#DIV/0!</v>
      </c>
      <c r="L23" s="112">
        <f>SUM('Bilanz Dateneingabe'!F37,'Bilanz Dateneingabe'!F38)</f>
        <v>0</v>
      </c>
      <c r="M23" s="114" t="e">
        <f t="shared" si="2"/>
        <v>#DIV/0!</v>
      </c>
      <c r="N23" s="16"/>
      <c r="O23" s="17"/>
      <c r="Q23" s="289"/>
      <c r="R23" s="290"/>
      <c r="S23" s="290"/>
      <c r="T23" s="290"/>
      <c r="U23" s="286"/>
      <c r="V23" s="11"/>
      <c r="W23" s="11"/>
      <c r="X23" s="11"/>
      <c r="Y23" s="11"/>
      <c r="Z23" s="11"/>
      <c r="AA23" s="11"/>
    </row>
    <row r="24" spans="1:29" ht="14.25" collapsed="1">
      <c r="B24" s="111"/>
      <c r="C24" s="269" t="s">
        <v>88</v>
      </c>
      <c r="D24" s="539" t="str">
        <f>'Bilanz Dateneingabe'!B39</f>
        <v>Forderungen &amp; sonstige Vermögensgegenstände (automatische Summe)</v>
      </c>
      <c r="E24" s="540"/>
      <c r="F24" s="115">
        <f>'Bilanz Dateneingabe'!C39</f>
        <v>0</v>
      </c>
      <c r="G24" s="113" t="e">
        <f t="shared" si="3"/>
        <v>#DIV/0!</v>
      </c>
      <c r="H24" s="115">
        <f>IF('Bilanz Dateneingabe'!D40=0,SUM('Bilanz Monitor'!H25:H28),'Bilanz Dateneingabe'!D40)</f>
        <v>0</v>
      </c>
      <c r="I24" s="113" t="e">
        <f t="shared" si="0"/>
        <v>#DIV/0!</v>
      </c>
      <c r="J24" s="115">
        <f>IF('Bilanz Dateneingabe'!E40=0,SUM('Bilanz Monitor'!J25:J28),'Bilanz Dateneingabe'!E40)</f>
        <v>0</v>
      </c>
      <c r="K24" s="113" t="e">
        <f t="shared" si="1"/>
        <v>#DIV/0!</v>
      </c>
      <c r="L24" s="115">
        <f>IF('Bilanz Dateneingabe'!F40=0,SUM('Bilanz Monitor'!L25:L28),'Bilanz Dateneingabe'!F40)</f>
        <v>0</v>
      </c>
      <c r="M24" s="114" t="e">
        <f t="shared" si="2"/>
        <v>#DIV/0!</v>
      </c>
      <c r="N24" s="16"/>
      <c r="O24" s="17"/>
      <c r="Q24" s="183"/>
      <c r="R24" s="290"/>
      <c r="S24" s="290"/>
      <c r="T24" s="290"/>
      <c r="U24" s="286"/>
      <c r="V24" s="11"/>
      <c r="W24" s="11"/>
      <c r="X24" s="11"/>
      <c r="Y24" s="11"/>
      <c r="Z24" s="11"/>
      <c r="AA24" s="11"/>
    </row>
    <row r="25" spans="1:29" ht="14.25" hidden="1" customHeight="1" outlineLevel="1">
      <c r="B25" s="111"/>
      <c r="C25" s="269"/>
      <c r="D25" s="269" t="s">
        <v>89</v>
      </c>
      <c r="E25" s="270" t="str">
        <f>'Bilanz Dateneingabe'!B41</f>
        <v>Forderungen aus Lieferung &amp; Leistung</v>
      </c>
      <c r="F25" s="112">
        <f>'Bilanz Dateneingabe'!C41</f>
        <v>0</v>
      </c>
      <c r="G25" s="113" t="e">
        <f t="shared" si="3"/>
        <v>#DIV/0!</v>
      </c>
      <c r="H25" s="112">
        <f>'Bilanz Dateneingabe'!D41</f>
        <v>0</v>
      </c>
      <c r="I25" s="113" t="e">
        <f t="shared" si="0"/>
        <v>#DIV/0!</v>
      </c>
      <c r="J25" s="112">
        <f>'Bilanz Dateneingabe'!E41</f>
        <v>0</v>
      </c>
      <c r="K25" s="113" t="e">
        <f t="shared" si="1"/>
        <v>#DIV/0!</v>
      </c>
      <c r="L25" s="112">
        <f>'Bilanz Dateneingabe'!F41</f>
        <v>0</v>
      </c>
      <c r="M25" s="114" t="e">
        <f t="shared" si="2"/>
        <v>#DIV/0!</v>
      </c>
      <c r="N25" s="16"/>
      <c r="O25" s="17"/>
      <c r="Q25" s="289"/>
      <c r="R25" s="291"/>
      <c r="S25" s="291"/>
      <c r="T25" s="291"/>
      <c r="U25" s="287"/>
      <c r="V25" s="11"/>
      <c r="W25" s="11"/>
      <c r="X25" s="11"/>
      <c r="Y25" s="11"/>
      <c r="Z25" s="11"/>
      <c r="AA25" s="11"/>
    </row>
    <row r="26" spans="1:29" ht="14.25" hidden="1" customHeight="1" outlineLevel="1">
      <c r="B26" s="111"/>
      <c r="C26" s="269"/>
      <c r="D26" s="269" t="s">
        <v>91</v>
      </c>
      <c r="E26" s="270" t="str">
        <f>'Bilanz Dateneingabe'!B42</f>
        <v>Forderungen gegenüber verbundenen Unternehmen</v>
      </c>
      <c r="F26" s="112">
        <f>'Bilanz Dateneingabe'!C42</f>
        <v>0</v>
      </c>
      <c r="G26" s="113" t="e">
        <f t="shared" si="3"/>
        <v>#DIV/0!</v>
      </c>
      <c r="H26" s="112">
        <f>'Bilanz Dateneingabe'!D42</f>
        <v>0</v>
      </c>
      <c r="I26" s="113" t="e">
        <f t="shared" si="0"/>
        <v>#DIV/0!</v>
      </c>
      <c r="J26" s="112">
        <f>'Bilanz Dateneingabe'!E42</f>
        <v>0</v>
      </c>
      <c r="K26" s="113" t="e">
        <f t="shared" si="1"/>
        <v>#DIV/0!</v>
      </c>
      <c r="L26" s="112">
        <f>'Bilanz Dateneingabe'!F42</f>
        <v>0</v>
      </c>
      <c r="M26" s="114" t="e">
        <f t="shared" si="2"/>
        <v>#DIV/0!</v>
      </c>
      <c r="N26" s="16"/>
      <c r="O26" s="17"/>
      <c r="Q26" s="289"/>
      <c r="R26" s="291"/>
      <c r="S26" s="291"/>
      <c r="T26" s="291"/>
      <c r="U26" s="287"/>
      <c r="V26" s="11"/>
      <c r="W26" s="11"/>
      <c r="X26" s="11"/>
      <c r="Y26" s="11"/>
      <c r="Z26" s="11"/>
      <c r="AA26" s="11"/>
    </row>
    <row r="27" spans="1:29" ht="14.25" hidden="1" customHeight="1" outlineLevel="1">
      <c r="B27" s="111"/>
      <c r="C27" s="269"/>
      <c r="D27" s="269" t="s">
        <v>90</v>
      </c>
      <c r="E27" s="270" t="str">
        <f>'Bilanz Dateneingabe'!B43</f>
        <v>Forderungen gegen Unternehmen, mit Beteiligungsverhältnis</v>
      </c>
      <c r="F27" s="112">
        <f>'Bilanz Dateneingabe'!C43</f>
        <v>0</v>
      </c>
      <c r="G27" s="113" t="e">
        <f t="shared" si="3"/>
        <v>#DIV/0!</v>
      </c>
      <c r="H27" s="112">
        <f>'Bilanz Dateneingabe'!D43</f>
        <v>0</v>
      </c>
      <c r="I27" s="113" t="e">
        <f t="shared" si="0"/>
        <v>#DIV/0!</v>
      </c>
      <c r="J27" s="112">
        <f>'Bilanz Dateneingabe'!E43</f>
        <v>0</v>
      </c>
      <c r="K27" s="113" t="e">
        <f t="shared" si="1"/>
        <v>#DIV/0!</v>
      </c>
      <c r="L27" s="112">
        <f>'Bilanz Dateneingabe'!F43</f>
        <v>0</v>
      </c>
      <c r="M27" s="114" t="e">
        <f t="shared" si="2"/>
        <v>#DIV/0!</v>
      </c>
      <c r="N27" s="16"/>
      <c r="O27" s="17"/>
      <c r="Q27" s="289"/>
      <c r="R27" s="291"/>
      <c r="S27" s="291"/>
      <c r="T27" s="291"/>
      <c r="U27" s="287"/>
      <c r="V27" s="11"/>
      <c r="W27" s="11"/>
      <c r="X27" s="11"/>
      <c r="Y27" s="11"/>
      <c r="Z27" s="11"/>
      <c r="AA27" s="11"/>
    </row>
    <row r="28" spans="1:29" ht="14.25" hidden="1" customHeight="1" outlineLevel="1">
      <c r="B28" s="111"/>
      <c r="C28" s="269"/>
      <c r="D28" s="269" t="s">
        <v>92</v>
      </c>
      <c r="E28" s="270" t="str">
        <f>'Bilanz Dateneingabe'!B45</f>
        <v>Sonstige Vermögensgegenstände</v>
      </c>
      <c r="F28" s="112">
        <f>SUM('Bilanz Dateneingabe'!C44,'Bilanz Dateneingabe'!C45,'Bilanz Dateneingabe'!C46)</f>
        <v>0</v>
      </c>
      <c r="G28" s="113" t="e">
        <f t="shared" si="3"/>
        <v>#DIV/0!</v>
      </c>
      <c r="H28" s="112">
        <f>SUM('Bilanz Dateneingabe'!D44,'Bilanz Dateneingabe'!D45,'Bilanz Dateneingabe'!D46)</f>
        <v>0</v>
      </c>
      <c r="I28" s="113" t="e">
        <f t="shared" si="0"/>
        <v>#DIV/0!</v>
      </c>
      <c r="J28" s="112">
        <f>SUM('Bilanz Dateneingabe'!E44,'Bilanz Dateneingabe'!E45,'Bilanz Dateneingabe'!E46)</f>
        <v>0</v>
      </c>
      <c r="K28" s="113" t="e">
        <f t="shared" si="1"/>
        <v>#DIV/0!</v>
      </c>
      <c r="L28" s="112">
        <f>SUM('Bilanz Dateneingabe'!F44,'Bilanz Dateneingabe'!F45,'Bilanz Dateneingabe'!F46)</f>
        <v>0</v>
      </c>
      <c r="M28" s="114" t="e">
        <f t="shared" si="2"/>
        <v>#DIV/0!</v>
      </c>
      <c r="N28" s="16"/>
      <c r="O28" s="17"/>
      <c r="Q28" s="289"/>
      <c r="R28" s="291"/>
      <c r="S28" s="291"/>
      <c r="T28" s="291"/>
      <c r="U28" s="287"/>
      <c r="V28" s="11"/>
      <c r="W28" s="11"/>
      <c r="X28" s="11"/>
      <c r="Y28" s="11"/>
      <c r="Z28" s="11"/>
      <c r="AA28" s="11"/>
    </row>
    <row r="29" spans="1:29" ht="14.25" collapsed="1">
      <c r="B29" s="111"/>
      <c r="C29" s="269" t="s">
        <v>93</v>
      </c>
      <c r="D29" s="539" t="str">
        <f>'Bilanz Dateneingabe'!B47</f>
        <v>Wertpapiere (automatische Summe)</v>
      </c>
      <c r="E29" s="540"/>
      <c r="F29" s="112">
        <f>'Bilanz Dateneingabe'!C47</f>
        <v>0</v>
      </c>
      <c r="G29" s="113" t="e">
        <f t="shared" si="3"/>
        <v>#DIV/0!</v>
      </c>
      <c r="H29" s="112">
        <f>'Bilanz Dateneingabe'!D47</f>
        <v>0</v>
      </c>
      <c r="I29" s="113" t="e">
        <f t="shared" si="0"/>
        <v>#DIV/0!</v>
      </c>
      <c r="J29" s="112">
        <f>'Bilanz Dateneingabe'!E47</f>
        <v>0</v>
      </c>
      <c r="K29" s="113" t="e">
        <f t="shared" si="1"/>
        <v>#DIV/0!</v>
      </c>
      <c r="L29" s="112">
        <f>'Bilanz Dateneingabe'!F47</f>
        <v>0</v>
      </c>
      <c r="M29" s="114" t="e">
        <f t="shared" si="2"/>
        <v>#DIV/0!</v>
      </c>
      <c r="N29" s="16"/>
      <c r="O29" s="17"/>
      <c r="Q29" s="187" t="s">
        <v>126</v>
      </c>
      <c r="R29" s="248" t="e">
        <f>(F49/F56)</f>
        <v>#DIV/0!</v>
      </c>
      <c r="S29" s="248" t="e">
        <f>(H49/H56)</f>
        <v>#DIV/0!</v>
      </c>
      <c r="T29" s="248" t="e">
        <f>(J49/J56)</f>
        <v>#DIV/0!</v>
      </c>
      <c r="U29" s="249" t="e">
        <f>(L49/L56)</f>
        <v>#DIV/0!</v>
      </c>
      <c r="V29" s="11"/>
      <c r="W29" s="11"/>
      <c r="X29" s="11"/>
      <c r="Y29" s="11"/>
      <c r="Z29" s="11"/>
      <c r="AA29" s="11"/>
    </row>
    <row r="30" spans="1:29" ht="14.25">
      <c r="B30" s="124"/>
      <c r="C30" s="268" t="s">
        <v>96</v>
      </c>
      <c r="D30" s="537" t="str">
        <f>'Bilanz Dateneingabe'!B53</f>
        <v>Kassenbestand/Guthaben bei Kreditinstituten (automatische Summe)</v>
      </c>
      <c r="E30" s="538"/>
      <c r="F30" s="125">
        <f>'Bilanz Dateneingabe'!C53</f>
        <v>0</v>
      </c>
      <c r="G30" s="126" t="e">
        <f t="shared" si="3"/>
        <v>#DIV/0!</v>
      </c>
      <c r="H30" s="125">
        <f>'Bilanz Dateneingabe'!D53</f>
        <v>0</v>
      </c>
      <c r="I30" s="126" t="e">
        <f t="shared" si="0"/>
        <v>#DIV/0!</v>
      </c>
      <c r="J30" s="125">
        <f>'Bilanz Dateneingabe'!E53</f>
        <v>0</v>
      </c>
      <c r="K30" s="126" t="e">
        <f t="shared" si="1"/>
        <v>#DIV/0!</v>
      </c>
      <c r="L30" s="125">
        <f>'Bilanz Dateneingabe'!F53</f>
        <v>0</v>
      </c>
      <c r="M30" s="127" t="e">
        <f t="shared" si="2"/>
        <v>#DIV/0!</v>
      </c>
      <c r="N30" s="16"/>
      <c r="O30" s="17"/>
      <c r="Q30" s="183"/>
      <c r="R30" s="291"/>
      <c r="S30" s="291"/>
      <c r="T30" s="291"/>
      <c r="U30" s="287"/>
      <c r="V30" s="11"/>
      <c r="W30" s="11"/>
      <c r="X30" s="11"/>
      <c r="Y30" s="11"/>
      <c r="Z30" s="11"/>
      <c r="AA30" s="11"/>
    </row>
    <row r="31" spans="1:29" s="15" customFormat="1" ht="15">
      <c r="A31" s="2"/>
      <c r="B31" s="128" t="s">
        <v>98</v>
      </c>
      <c r="C31" s="535" t="str">
        <f>'Bilanz Dateneingabe'!B58</f>
        <v>Aktiver Rechnungsabgrenzungsposten</v>
      </c>
      <c r="D31" s="535"/>
      <c r="E31" s="536"/>
      <c r="F31" s="129">
        <f>'Bilanz Dateneingabe'!C58</f>
        <v>0</v>
      </c>
      <c r="G31" s="130" t="e">
        <f t="shared" si="3"/>
        <v>#DIV/0!</v>
      </c>
      <c r="H31" s="131">
        <f>'Bilanz Dateneingabe'!D58</f>
        <v>0</v>
      </c>
      <c r="I31" s="130" t="e">
        <f t="shared" si="0"/>
        <v>#DIV/0!</v>
      </c>
      <c r="J31" s="131">
        <f>'Bilanz Dateneingabe'!E58</f>
        <v>0</v>
      </c>
      <c r="K31" s="130" t="e">
        <f t="shared" si="1"/>
        <v>#DIV/0!</v>
      </c>
      <c r="L31" s="131">
        <f>'Bilanz Dateneingabe'!F58</f>
        <v>0</v>
      </c>
      <c r="M31" s="132" t="e">
        <f t="shared" si="2"/>
        <v>#DIV/0!</v>
      </c>
      <c r="N31" s="13"/>
      <c r="O31" s="14"/>
      <c r="Q31" s="183"/>
      <c r="R31" s="291"/>
      <c r="S31" s="291"/>
      <c r="T31" s="291"/>
      <c r="U31" s="287"/>
      <c r="V31" s="11"/>
      <c r="W31" s="11"/>
      <c r="X31" s="11"/>
      <c r="Y31" s="11"/>
      <c r="Z31" s="11"/>
      <c r="AA31" s="11"/>
      <c r="AB31" s="11"/>
      <c r="AC31" s="11"/>
    </row>
    <row r="32" spans="1:29" s="15" customFormat="1" ht="15">
      <c r="A32" s="2"/>
      <c r="B32" s="128" t="s">
        <v>99</v>
      </c>
      <c r="C32" s="541" t="str">
        <f>'Bilanz Dateneingabe'!B59</f>
        <v>Aktive latente Steuern</v>
      </c>
      <c r="D32" s="542"/>
      <c r="E32" s="543"/>
      <c r="F32" s="131">
        <f>'Bilanz Dateneingabe'!C59</f>
        <v>0</v>
      </c>
      <c r="G32" s="130" t="e">
        <f t="shared" si="3"/>
        <v>#DIV/0!</v>
      </c>
      <c r="H32" s="131">
        <f>'Bilanz Dateneingabe'!D59</f>
        <v>0</v>
      </c>
      <c r="I32" s="130" t="e">
        <f t="shared" si="0"/>
        <v>#DIV/0!</v>
      </c>
      <c r="J32" s="131">
        <f>'Bilanz Dateneingabe'!E59</f>
        <v>0</v>
      </c>
      <c r="K32" s="130" t="e">
        <f t="shared" si="1"/>
        <v>#DIV/0!</v>
      </c>
      <c r="L32" s="131">
        <f>'Bilanz Dateneingabe'!F59</f>
        <v>0</v>
      </c>
      <c r="M32" s="132" t="e">
        <f t="shared" si="2"/>
        <v>#DIV/0!</v>
      </c>
      <c r="N32" s="13"/>
      <c r="O32" s="14"/>
      <c r="Q32" s="183"/>
      <c r="R32" s="291"/>
      <c r="S32" s="291"/>
      <c r="T32" s="291"/>
      <c r="U32" s="287"/>
      <c r="V32" s="11"/>
      <c r="W32" s="11"/>
      <c r="X32" s="11"/>
      <c r="Y32" s="11"/>
      <c r="Z32" s="11"/>
      <c r="AA32" s="11"/>
      <c r="AB32" s="11"/>
      <c r="AC32" s="11"/>
    </row>
    <row r="33" spans="1:29" s="15" customFormat="1" ht="15">
      <c r="A33" s="2"/>
      <c r="B33" s="128" t="s">
        <v>102</v>
      </c>
      <c r="C33" s="541" t="str">
        <f>'Bilanz Dateneingabe'!B60</f>
        <v>Nicht durch Eigenkapital gedeckter Verlustanteil</v>
      </c>
      <c r="D33" s="542"/>
      <c r="E33" s="543"/>
      <c r="F33" s="131">
        <f>'Bilanz Dateneingabe'!C60</f>
        <v>0</v>
      </c>
      <c r="G33" s="130" t="e">
        <f t="shared" si="3"/>
        <v>#DIV/0!</v>
      </c>
      <c r="H33" s="131">
        <f>'Bilanz Dateneingabe'!D60</f>
        <v>0</v>
      </c>
      <c r="I33" s="130" t="e">
        <f t="shared" si="0"/>
        <v>#DIV/0!</v>
      </c>
      <c r="J33" s="131">
        <f>'Bilanz Dateneingabe'!E60</f>
        <v>0</v>
      </c>
      <c r="K33" s="130" t="e">
        <f t="shared" si="1"/>
        <v>#DIV/0!</v>
      </c>
      <c r="L33" s="131">
        <f>'Bilanz Dateneingabe'!F60</f>
        <v>0</v>
      </c>
      <c r="M33" s="132" t="e">
        <f t="shared" si="2"/>
        <v>#DIV/0!</v>
      </c>
      <c r="N33" s="13"/>
      <c r="O33" s="14"/>
      <c r="Q33" s="183"/>
      <c r="R33" s="291"/>
      <c r="S33" s="291"/>
      <c r="T33" s="291"/>
      <c r="U33" s="287"/>
      <c r="V33" s="11"/>
      <c r="W33" s="11"/>
      <c r="X33" s="11"/>
      <c r="Y33" s="11"/>
      <c r="Z33" s="11"/>
      <c r="AA33" s="11"/>
      <c r="AB33" s="11"/>
      <c r="AC33" s="11"/>
    </row>
    <row r="34" spans="1:29" s="15" customFormat="1" ht="15.75" thickBot="1">
      <c r="A34" s="2"/>
      <c r="B34" s="532" t="s">
        <v>84</v>
      </c>
      <c r="C34" s="533"/>
      <c r="D34" s="533"/>
      <c r="E34" s="534"/>
      <c r="F34" s="139">
        <f>F5+F18+F31+F32+F33</f>
        <v>0</v>
      </c>
      <c r="G34" s="140" t="e">
        <f t="shared" si="3"/>
        <v>#DIV/0!</v>
      </c>
      <c r="H34" s="139">
        <f>SUM(H5,H18,H31,H32,H33)</f>
        <v>0</v>
      </c>
      <c r="I34" s="140" t="e">
        <f t="shared" si="0"/>
        <v>#DIV/0!</v>
      </c>
      <c r="J34" s="139">
        <f>SUM(J5,J18,J31,J32,J33)</f>
        <v>0</v>
      </c>
      <c r="K34" s="140" t="e">
        <f t="shared" si="1"/>
        <v>#DIV/0!</v>
      </c>
      <c r="L34" s="139">
        <f>SUM(L5,L18,L31,L32,L33)</f>
        <v>0</v>
      </c>
      <c r="M34" s="141" t="e">
        <f t="shared" si="2"/>
        <v>#DIV/0!</v>
      </c>
      <c r="N34" s="13"/>
      <c r="O34" s="14"/>
      <c r="Q34" s="184"/>
      <c r="R34" s="292"/>
      <c r="S34" s="292"/>
      <c r="T34" s="292"/>
      <c r="U34" s="288"/>
      <c r="V34" s="11"/>
      <c r="W34" s="11"/>
      <c r="X34" s="11"/>
      <c r="Y34" s="11"/>
      <c r="Z34" s="11"/>
      <c r="AA34" s="11"/>
      <c r="AB34" s="11"/>
      <c r="AC34" s="11"/>
    </row>
    <row r="35" spans="1:29">
      <c r="B35" s="67"/>
      <c r="C35" s="67"/>
      <c r="D35" s="67"/>
      <c r="E35" s="67"/>
      <c r="F35" s="68"/>
      <c r="G35" s="69"/>
      <c r="H35" s="68"/>
      <c r="I35" s="69"/>
      <c r="J35" s="68"/>
      <c r="K35" s="69"/>
      <c r="L35" s="68"/>
      <c r="M35" s="69"/>
      <c r="N35" s="155"/>
      <c r="O35" s="155"/>
      <c r="P35" s="155"/>
      <c r="Q35" s="155"/>
      <c r="R35" s="155"/>
      <c r="S35" s="155"/>
      <c r="T35" s="155"/>
      <c r="U35" s="155"/>
      <c r="W35" s="11"/>
      <c r="X35" s="11"/>
      <c r="Y35" s="11"/>
      <c r="Z35" s="11"/>
      <c r="AA35" s="11"/>
    </row>
    <row r="36" spans="1:29">
      <c r="B36" s="67"/>
      <c r="C36" s="67"/>
      <c r="D36" s="67"/>
      <c r="E36" s="67"/>
      <c r="F36" s="68"/>
      <c r="G36" s="69"/>
      <c r="H36" s="68"/>
      <c r="I36" s="69"/>
      <c r="J36" s="68"/>
      <c r="K36" s="69"/>
      <c r="L36" s="68"/>
      <c r="M36" s="69"/>
      <c r="N36" s="155"/>
      <c r="O36" s="155"/>
      <c r="P36" s="155"/>
      <c r="Q36" s="155"/>
      <c r="R36" s="155"/>
      <c r="S36" s="155"/>
      <c r="T36" s="155"/>
      <c r="U36" s="155"/>
      <c r="W36" s="11"/>
      <c r="X36" s="11"/>
      <c r="Y36" s="11"/>
      <c r="Z36" s="11"/>
      <c r="AA36" s="11"/>
    </row>
    <row r="37" spans="1:29" ht="15.75">
      <c r="B37" s="531"/>
      <c r="C37" s="531"/>
      <c r="D37" s="531"/>
      <c r="E37" s="531"/>
      <c r="F37" s="526">
        <f>'Bilanz Dateneingabe'!C4</f>
        <v>2019</v>
      </c>
      <c r="G37" s="526"/>
      <c r="H37" s="526">
        <f>'Bilanz Dateneingabe'!D4</f>
        <v>2020</v>
      </c>
      <c r="I37" s="526"/>
      <c r="J37" s="526">
        <f>'Bilanz Dateneingabe'!E4</f>
        <v>2021</v>
      </c>
      <c r="K37" s="546"/>
      <c r="L37" s="526">
        <f>'Bilanz Dateneingabe'!F4</f>
        <v>2022</v>
      </c>
      <c r="M37" s="526"/>
      <c r="N37" s="155"/>
      <c r="O37" s="155"/>
      <c r="P37" s="155"/>
      <c r="Q37" s="155"/>
      <c r="R37" s="155"/>
      <c r="S37" s="155"/>
      <c r="T37" s="155"/>
      <c r="U37" s="155"/>
      <c r="W37" s="11"/>
      <c r="X37" s="11"/>
      <c r="Y37" s="11"/>
      <c r="Z37" s="11"/>
      <c r="AA37" s="11"/>
    </row>
    <row r="38" spans="1:29">
      <c r="B38" s="531"/>
      <c r="C38" s="531"/>
      <c r="D38" s="531"/>
      <c r="E38" s="531"/>
      <c r="F38" s="137" t="s">
        <v>77</v>
      </c>
      <c r="G38" s="138" t="s">
        <v>83</v>
      </c>
      <c r="H38" s="137" t="s">
        <v>77</v>
      </c>
      <c r="I38" s="138" t="s">
        <v>83</v>
      </c>
      <c r="J38" s="137" t="s">
        <v>77</v>
      </c>
      <c r="K38" s="138" t="s">
        <v>83</v>
      </c>
      <c r="L38" s="137" t="s">
        <v>77</v>
      </c>
      <c r="M38" s="138" t="s">
        <v>83</v>
      </c>
      <c r="N38" s="155"/>
      <c r="O38" s="155"/>
      <c r="P38" s="155"/>
      <c r="Q38" s="155"/>
      <c r="R38" s="155"/>
      <c r="S38" s="155"/>
      <c r="T38" s="155"/>
      <c r="U38" s="155"/>
      <c r="W38" s="11"/>
      <c r="X38" s="11"/>
      <c r="Y38" s="11"/>
      <c r="Z38" s="11"/>
      <c r="AA38" s="11"/>
    </row>
    <row r="39" spans="1:29" s="12" customFormat="1" ht="15.75">
      <c r="A39" s="2"/>
      <c r="B39" s="531" t="s">
        <v>97</v>
      </c>
      <c r="C39" s="531"/>
      <c r="D39" s="531"/>
      <c r="E39" s="531"/>
      <c r="F39" s="529"/>
      <c r="G39" s="529"/>
      <c r="H39" s="530"/>
      <c r="I39" s="530"/>
      <c r="J39" s="530"/>
      <c r="K39" s="530"/>
      <c r="L39" s="530"/>
      <c r="M39" s="530"/>
      <c r="N39" s="155"/>
      <c r="O39" s="155"/>
      <c r="P39" s="155"/>
      <c r="Q39" s="155"/>
      <c r="R39" s="155"/>
      <c r="S39" s="155"/>
      <c r="T39" s="155"/>
      <c r="U39" s="155"/>
      <c r="W39" s="11"/>
      <c r="X39" s="11"/>
      <c r="Y39" s="11"/>
      <c r="Z39" s="11"/>
      <c r="AA39" s="11"/>
      <c r="AB39" s="11"/>
      <c r="AC39" s="11"/>
    </row>
    <row r="40" spans="1:29" s="15" customFormat="1" ht="15">
      <c r="A40" s="2"/>
      <c r="B40" s="63" t="s">
        <v>86</v>
      </c>
      <c r="C40" s="547" t="str">
        <f>'Bilanz Dateneingabe'!B65</f>
        <v>Eigenkapital (automatische Summe)</v>
      </c>
      <c r="D40" s="547"/>
      <c r="E40" s="548"/>
      <c r="F40" s="133">
        <f>SUM(F41:F44)</f>
        <v>0</v>
      </c>
      <c r="G40" s="123" t="e">
        <f t="shared" ref="G40:G56" si="4">F40/F$56*100</f>
        <v>#DIV/0!</v>
      </c>
      <c r="H40" s="133">
        <f>SUM(H41:H44)</f>
        <v>0</v>
      </c>
      <c r="I40" s="123" t="e">
        <f t="shared" ref="I40:I56" si="5">H40/H$56*100</f>
        <v>#DIV/0!</v>
      </c>
      <c r="J40" s="133">
        <f>SUM(J41:J44)</f>
        <v>0</v>
      </c>
      <c r="K40" s="123" t="e">
        <f t="shared" ref="K40:K56" si="6">J40/J$56*100</f>
        <v>#DIV/0!</v>
      </c>
      <c r="L40" s="133">
        <f>SUM(L41:L44)</f>
        <v>0</v>
      </c>
      <c r="M40" s="123" t="e">
        <f t="shared" ref="M40:M56" si="7">L40/L$56*100</f>
        <v>#DIV/0!</v>
      </c>
      <c r="N40" s="155"/>
      <c r="O40" s="155"/>
      <c r="P40" s="155"/>
      <c r="Q40" s="155"/>
      <c r="R40" s="155"/>
      <c r="S40" s="155"/>
      <c r="T40" s="155"/>
      <c r="U40" s="155"/>
      <c r="W40" s="11"/>
      <c r="X40" s="11"/>
      <c r="Y40" s="11"/>
      <c r="Z40" s="11"/>
      <c r="AA40" s="11"/>
      <c r="AB40" s="11"/>
      <c r="AC40" s="11"/>
    </row>
    <row r="41" spans="1:29" ht="14.25">
      <c r="B41" s="64"/>
      <c r="C41" s="269" t="s">
        <v>87</v>
      </c>
      <c r="D41" s="539" t="str">
        <f>'Bilanz Dateneingabe'!B67</f>
        <v>Gezeichnetes Kapital</v>
      </c>
      <c r="E41" s="540"/>
      <c r="F41" s="112">
        <f>'Bilanz Dateneingabe'!C67</f>
        <v>0</v>
      </c>
      <c r="G41" s="114" t="e">
        <f t="shared" si="4"/>
        <v>#DIV/0!</v>
      </c>
      <c r="H41" s="112">
        <f>'Bilanz Dateneingabe'!D67</f>
        <v>0</v>
      </c>
      <c r="I41" s="114" t="e">
        <f t="shared" si="5"/>
        <v>#DIV/0!</v>
      </c>
      <c r="J41" s="112">
        <f>'Bilanz Dateneingabe'!E67</f>
        <v>0</v>
      </c>
      <c r="K41" s="114" t="e">
        <f t="shared" si="6"/>
        <v>#DIV/0!</v>
      </c>
      <c r="L41" s="112">
        <f>'Bilanz Dateneingabe'!F67</f>
        <v>0</v>
      </c>
      <c r="M41" s="114" t="e">
        <f t="shared" si="7"/>
        <v>#DIV/0!</v>
      </c>
      <c r="N41" s="155"/>
      <c r="O41" s="155"/>
      <c r="P41" s="155"/>
      <c r="Q41" s="155"/>
      <c r="R41" s="155"/>
      <c r="S41" s="155"/>
      <c r="T41" s="155"/>
      <c r="U41" s="155"/>
      <c r="W41" s="11"/>
      <c r="X41" s="11"/>
      <c r="Y41" s="11"/>
      <c r="Z41" s="11"/>
      <c r="AA41" s="11"/>
    </row>
    <row r="42" spans="1:29" ht="14.25">
      <c r="B42" s="64"/>
      <c r="C42" s="269" t="s">
        <v>88</v>
      </c>
      <c r="D42" s="539" t="str">
        <f>'Bilanz Dateneingabe'!B76</f>
        <v>Gewinnvortrag/Verlustvortrag</v>
      </c>
      <c r="E42" s="540"/>
      <c r="F42" s="112">
        <f>'Bilanz Dateneingabe'!C76</f>
        <v>0</v>
      </c>
      <c r="G42" s="114" t="e">
        <f t="shared" si="4"/>
        <v>#DIV/0!</v>
      </c>
      <c r="H42" s="112">
        <f>'Bilanz Dateneingabe'!D76</f>
        <v>0</v>
      </c>
      <c r="I42" s="114" t="e">
        <f t="shared" si="5"/>
        <v>#DIV/0!</v>
      </c>
      <c r="J42" s="112">
        <f>'Bilanz Dateneingabe'!E76</f>
        <v>0</v>
      </c>
      <c r="K42" s="114" t="e">
        <f t="shared" si="6"/>
        <v>#DIV/0!</v>
      </c>
      <c r="L42" s="112">
        <f>'Bilanz Dateneingabe'!F76</f>
        <v>0</v>
      </c>
      <c r="M42" s="114" t="e">
        <f t="shared" si="7"/>
        <v>#DIV/0!</v>
      </c>
      <c r="N42" s="155"/>
      <c r="O42" s="155"/>
      <c r="P42" s="155"/>
      <c r="Q42" s="155"/>
      <c r="R42" s="155"/>
      <c r="S42" s="155"/>
      <c r="T42" s="155"/>
      <c r="U42" s="155"/>
      <c r="W42" s="11"/>
      <c r="X42" s="11"/>
      <c r="Y42" s="11"/>
      <c r="Z42" s="11"/>
      <c r="AA42" s="11"/>
    </row>
    <row r="43" spans="1:29" ht="14.25">
      <c r="B43" s="64"/>
      <c r="C43" s="269" t="s">
        <v>93</v>
      </c>
      <c r="D43" s="539" t="str">
        <f>'Bilanz Dateneingabe'!B77</f>
        <v>Jahresüberschuss/Jahresfehlbetrag</v>
      </c>
      <c r="E43" s="540"/>
      <c r="F43" s="112">
        <f>'Bilanz Dateneingabe'!C77</f>
        <v>0</v>
      </c>
      <c r="G43" s="114" t="e">
        <f t="shared" si="4"/>
        <v>#DIV/0!</v>
      </c>
      <c r="H43" s="112">
        <f>'Bilanz Dateneingabe'!D77</f>
        <v>0</v>
      </c>
      <c r="I43" s="114" t="e">
        <f t="shared" si="5"/>
        <v>#DIV/0!</v>
      </c>
      <c r="J43" s="112">
        <f>'Bilanz Dateneingabe'!E77</f>
        <v>0</v>
      </c>
      <c r="K43" s="114" t="e">
        <f t="shared" si="6"/>
        <v>#DIV/0!</v>
      </c>
      <c r="L43" s="112">
        <f>'Bilanz Dateneingabe'!F77</f>
        <v>0</v>
      </c>
      <c r="M43" s="114" t="e">
        <f t="shared" si="7"/>
        <v>#DIV/0!</v>
      </c>
      <c r="N43" s="155"/>
      <c r="O43" s="155"/>
      <c r="P43" s="155"/>
      <c r="Q43" s="155"/>
      <c r="R43" s="155"/>
      <c r="S43" s="155"/>
      <c r="T43" s="155"/>
      <c r="U43" s="155"/>
      <c r="W43" s="11"/>
      <c r="X43" s="11"/>
      <c r="Y43" s="11"/>
      <c r="Z43" s="11"/>
      <c r="AA43" s="11"/>
    </row>
    <row r="44" spans="1:29" ht="14.25">
      <c r="B44" s="65"/>
      <c r="C44" s="271" t="s">
        <v>96</v>
      </c>
      <c r="D44" s="549" t="str">
        <f>'Bilanz Dateneingabe'!B68</f>
        <v>Gewinnrücklagen (automatische Summe)</v>
      </c>
      <c r="E44" s="550"/>
      <c r="F44" s="118">
        <f>'Bilanz Dateneingabe'!C78</f>
        <v>0</v>
      </c>
      <c r="G44" s="120" t="e">
        <f t="shared" si="4"/>
        <v>#DIV/0!</v>
      </c>
      <c r="H44" s="118">
        <f>'Bilanz Dateneingabe'!D78</f>
        <v>0</v>
      </c>
      <c r="I44" s="120" t="e">
        <f t="shared" si="5"/>
        <v>#DIV/0!</v>
      </c>
      <c r="J44" s="118">
        <f>'Bilanz Dateneingabe'!E78</f>
        <v>0</v>
      </c>
      <c r="K44" s="120" t="e">
        <f t="shared" si="6"/>
        <v>#DIV/0!</v>
      </c>
      <c r="L44" s="118">
        <f>'Bilanz Dateneingabe'!F78</f>
        <v>0</v>
      </c>
      <c r="M44" s="120" t="e">
        <f t="shared" si="7"/>
        <v>#DIV/0!</v>
      </c>
      <c r="N44" s="155"/>
      <c r="O44" s="155"/>
      <c r="P44" s="155"/>
      <c r="Q44" s="155"/>
      <c r="R44" s="155"/>
      <c r="S44" s="155"/>
      <c r="T44" s="155"/>
      <c r="U44" s="155"/>
      <c r="W44" s="11"/>
      <c r="X44" s="11"/>
      <c r="Z44" s="11"/>
      <c r="AA44" s="11"/>
    </row>
    <row r="45" spans="1:29" s="15" customFormat="1" ht="15">
      <c r="A45" s="2"/>
      <c r="B45" s="63" t="s">
        <v>95</v>
      </c>
      <c r="C45" s="547" t="str">
        <f>'Bilanz Dateneingabe'!B79</f>
        <v>Rückstellungen (automatische Summe)</v>
      </c>
      <c r="D45" s="547"/>
      <c r="E45" s="548"/>
      <c r="F45" s="121">
        <f>'Bilanz Dateneingabe'!C79</f>
        <v>0</v>
      </c>
      <c r="G45" s="123" t="e">
        <f t="shared" si="4"/>
        <v>#DIV/0!</v>
      </c>
      <c r="H45" s="121">
        <f>'Bilanz Dateneingabe'!D79</f>
        <v>0</v>
      </c>
      <c r="I45" s="123" t="e">
        <f t="shared" si="5"/>
        <v>#DIV/0!</v>
      </c>
      <c r="J45" s="121">
        <f>'Bilanz Dateneingabe'!E79</f>
        <v>0</v>
      </c>
      <c r="K45" s="123" t="e">
        <f t="shared" si="6"/>
        <v>#DIV/0!</v>
      </c>
      <c r="L45" s="121">
        <f>'Bilanz Dateneingabe'!F79</f>
        <v>0</v>
      </c>
      <c r="M45" s="123" t="e">
        <f t="shared" si="7"/>
        <v>#DIV/0!</v>
      </c>
      <c r="N45" s="155"/>
      <c r="O45" s="155"/>
      <c r="P45" s="155"/>
      <c r="Q45" s="155"/>
      <c r="R45" s="155"/>
      <c r="S45" s="155"/>
      <c r="T45" s="155"/>
      <c r="U45" s="155"/>
      <c r="W45" s="11"/>
      <c r="X45" s="11"/>
      <c r="Y45" s="11"/>
      <c r="Z45" s="11"/>
      <c r="AA45" s="11"/>
      <c r="AB45" s="11"/>
      <c r="AC45" s="11"/>
    </row>
    <row r="46" spans="1:29" ht="14.25" hidden="1" outlineLevel="1">
      <c r="B46" s="64"/>
      <c r="C46" s="269"/>
      <c r="D46" s="269" t="s">
        <v>89</v>
      </c>
      <c r="E46" s="270" t="str">
        <f>'Bilanz Dateneingabe'!B81</f>
        <v>Rückstellungen für Pensionen &amp; ähnliche Verpflichtungen</v>
      </c>
      <c r="F46" s="112">
        <f>'Bilanz Dateneingabe'!C81</f>
        <v>0</v>
      </c>
      <c r="G46" s="114" t="e">
        <f t="shared" si="4"/>
        <v>#DIV/0!</v>
      </c>
      <c r="H46" s="112">
        <f>'Bilanz Dateneingabe'!E81</f>
        <v>0</v>
      </c>
      <c r="I46" s="114" t="e">
        <f t="shared" si="5"/>
        <v>#DIV/0!</v>
      </c>
      <c r="J46" s="112">
        <f>'Bilanz Dateneingabe'!G81</f>
        <v>0</v>
      </c>
      <c r="K46" s="114" t="e">
        <f t="shared" si="6"/>
        <v>#DIV/0!</v>
      </c>
      <c r="L46" s="112">
        <f>'Bilanz Dateneingabe'!I81</f>
        <v>0</v>
      </c>
      <c r="M46" s="114" t="e">
        <f t="shared" si="7"/>
        <v>#DIV/0!</v>
      </c>
      <c r="N46" s="155"/>
      <c r="O46" s="155"/>
      <c r="P46" s="155"/>
      <c r="Q46" s="155"/>
      <c r="R46" s="155"/>
      <c r="S46" s="155"/>
      <c r="T46" s="155"/>
      <c r="U46" s="155"/>
      <c r="W46" s="11"/>
      <c r="X46" s="11"/>
      <c r="Y46" s="11"/>
      <c r="Z46" s="11"/>
      <c r="AA46" s="11"/>
    </row>
    <row r="47" spans="1:29" ht="14.25" hidden="1" outlineLevel="1">
      <c r="B47" s="64"/>
      <c r="C47" s="269"/>
      <c r="D47" s="269" t="s">
        <v>91</v>
      </c>
      <c r="E47" s="270" t="str">
        <f>'Bilanz Dateneingabe'!B82</f>
        <v>Steuerrückstellungen</v>
      </c>
      <c r="F47" s="112">
        <f>'Bilanz Dateneingabe'!C82</f>
        <v>0</v>
      </c>
      <c r="G47" s="114" t="e">
        <f t="shared" si="4"/>
        <v>#DIV/0!</v>
      </c>
      <c r="H47" s="112">
        <f>'Bilanz Dateneingabe'!E82</f>
        <v>0</v>
      </c>
      <c r="I47" s="114" t="e">
        <f t="shared" si="5"/>
        <v>#DIV/0!</v>
      </c>
      <c r="J47" s="112">
        <f>'Bilanz Dateneingabe'!G82</f>
        <v>0</v>
      </c>
      <c r="K47" s="114" t="e">
        <f t="shared" si="6"/>
        <v>#DIV/0!</v>
      </c>
      <c r="L47" s="112">
        <f>'Bilanz Dateneingabe'!I82</f>
        <v>0</v>
      </c>
      <c r="M47" s="114" t="e">
        <f t="shared" si="7"/>
        <v>#DIV/0!</v>
      </c>
      <c r="N47" s="155"/>
      <c r="O47" s="155"/>
      <c r="P47" s="155"/>
      <c r="Q47" s="155"/>
      <c r="R47" s="155"/>
      <c r="S47" s="155"/>
      <c r="T47" s="155"/>
      <c r="U47" s="155"/>
      <c r="W47" s="11"/>
      <c r="X47" s="11"/>
      <c r="Y47" s="11"/>
      <c r="Z47" s="11"/>
      <c r="AA47" s="11"/>
    </row>
    <row r="48" spans="1:29" ht="14.25" hidden="1" outlineLevel="1">
      <c r="B48" s="65"/>
      <c r="C48" s="271"/>
      <c r="D48" s="271" t="s">
        <v>90</v>
      </c>
      <c r="E48" s="272" t="str">
        <f>'Bilanz Dateneingabe'!B83</f>
        <v>Sonstige Rückstellungen</v>
      </c>
      <c r="F48" s="118">
        <f>SUM('Bilanz Dateneingabe'!C83,'Bilanz Dateneingabe'!C84)</f>
        <v>0</v>
      </c>
      <c r="G48" s="120" t="e">
        <f t="shared" si="4"/>
        <v>#DIV/0!</v>
      </c>
      <c r="H48" s="118">
        <f>SUM('Bilanz Dateneingabe'!E83,'Bilanz Dateneingabe'!E84)</f>
        <v>0</v>
      </c>
      <c r="I48" s="120" t="e">
        <f t="shared" si="5"/>
        <v>#DIV/0!</v>
      </c>
      <c r="J48" s="118">
        <f>SUM('Bilanz Dateneingabe'!G83,'Bilanz Dateneingabe'!G84)</f>
        <v>0</v>
      </c>
      <c r="K48" s="120" t="e">
        <f t="shared" si="6"/>
        <v>#DIV/0!</v>
      </c>
      <c r="L48" s="118">
        <f>SUM('Bilanz Dateneingabe'!I83,'Bilanz Dateneingabe'!I84)</f>
        <v>0</v>
      </c>
      <c r="M48" s="120" t="e">
        <f t="shared" si="7"/>
        <v>#DIV/0!</v>
      </c>
      <c r="N48" s="155"/>
      <c r="O48" s="155"/>
      <c r="P48" s="155"/>
      <c r="Q48" s="155"/>
      <c r="R48" s="155"/>
      <c r="S48" s="155"/>
      <c r="T48" s="155"/>
      <c r="U48" s="155"/>
      <c r="W48" s="11"/>
      <c r="X48" s="11"/>
      <c r="Y48" s="11"/>
      <c r="Z48" s="11"/>
      <c r="AA48" s="11"/>
    </row>
    <row r="49" spans="1:29" s="15" customFormat="1" ht="15" collapsed="1">
      <c r="A49" s="2"/>
      <c r="B49" s="63" t="s">
        <v>98</v>
      </c>
      <c r="C49" s="547" t="str">
        <f>'Bilanz Dateneingabe'!B85</f>
        <v>Verbindlichkeiten (automatische Summe)</v>
      </c>
      <c r="D49" s="547"/>
      <c r="E49" s="548"/>
      <c r="F49" s="133">
        <f>'Bilanz Dateneingabe'!C85</f>
        <v>0</v>
      </c>
      <c r="G49" s="123" t="e">
        <f t="shared" si="4"/>
        <v>#DIV/0!</v>
      </c>
      <c r="H49" s="133">
        <f>'Bilanz Dateneingabe'!D85</f>
        <v>0</v>
      </c>
      <c r="I49" s="123" t="e">
        <f t="shared" si="5"/>
        <v>#DIV/0!</v>
      </c>
      <c r="J49" s="133">
        <f>'Bilanz Dateneingabe'!E85</f>
        <v>0</v>
      </c>
      <c r="K49" s="123" t="e">
        <f t="shared" si="6"/>
        <v>#DIV/0!</v>
      </c>
      <c r="L49" s="133">
        <f>'Bilanz Dateneingabe'!F85</f>
        <v>0</v>
      </c>
      <c r="M49" s="123" t="e">
        <f t="shared" si="7"/>
        <v>#DIV/0!</v>
      </c>
      <c r="N49" s="155"/>
      <c r="O49" s="155"/>
      <c r="P49" s="155"/>
      <c r="Q49" s="155"/>
      <c r="R49" s="155"/>
      <c r="S49" s="155"/>
      <c r="T49" s="155"/>
      <c r="U49" s="155"/>
      <c r="W49" s="11"/>
      <c r="X49" s="11"/>
      <c r="Y49" s="11"/>
      <c r="Z49" s="11"/>
      <c r="AA49" s="11"/>
      <c r="AB49" s="11"/>
      <c r="AC49" s="11"/>
    </row>
    <row r="50" spans="1:29" ht="14.25" hidden="1" outlineLevel="1">
      <c r="B50" s="64"/>
      <c r="C50" s="269"/>
      <c r="D50" s="269" t="s">
        <v>89</v>
      </c>
      <c r="E50" s="270" t="str">
        <f>'Bilanz Dateneingabe'!B90</f>
        <v>Verbindlichkeiten ggü. Kreditinstitut (KI)</v>
      </c>
      <c r="F50" s="112">
        <f>SUM('Bilanz Dateneingabe'!C87,'Bilanz Dateneingabe'!C90)</f>
        <v>0</v>
      </c>
      <c r="G50" s="114" t="e">
        <f t="shared" si="4"/>
        <v>#DIV/0!</v>
      </c>
      <c r="H50" s="112">
        <f>SUM('Bilanz Dateneingabe'!E87,'Bilanz Dateneingabe'!E90)</f>
        <v>0</v>
      </c>
      <c r="I50" s="114" t="e">
        <f t="shared" si="5"/>
        <v>#DIV/0!</v>
      </c>
      <c r="J50" s="112">
        <f>SUM('Bilanz Dateneingabe'!G87,'Bilanz Dateneingabe'!G90)</f>
        <v>0</v>
      </c>
      <c r="K50" s="114" t="e">
        <f t="shared" si="6"/>
        <v>#DIV/0!</v>
      </c>
      <c r="L50" s="112">
        <f>SUM('Bilanz Dateneingabe'!I87,'Bilanz Dateneingabe'!I90)</f>
        <v>0</v>
      </c>
      <c r="M50" s="114" t="e">
        <f t="shared" si="7"/>
        <v>#DIV/0!</v>
      </c>
      <c r="N50" s="155"/>
      <c r="O50" s="155"/>
      <c r="P50" s="155"/>
      <c r="Q50" s="155"/>
      <c r="R50" s="155"/>
      <c r="S50" s="155"/>
      <c r="T50" s="155"/>
      <c r="U50" s="155"/>
      <c r="W50" s="11"/>
      <c r="X50" s="11"/>
      <c r="Y50" s="11"/>
      <c r="Z50" s="11"/>
      <c r="AA50" s="11"/>
    </row>
    <row r="51" spans="1:29" ht="14.25" hidden="1" outlineLevel="1">
      <c r="B51" s="64"/>
      <c r="C51" s="269"/>
      <c r="D51" s="269" t="s">
        <v>91</v>
      </c>
      <c r="E51" s="270" t="str">
        <f>'Bilanz Dateneingabe'!B92</f>
        <v>Verbindlichkeiten aus Lieferung und Leistung</v>
      </c>
      <c r="F51" s="112">
        <f>SUM('Bilanz Dateneingabe'!C91,'Bilanz Dateneingabe'!C92,'Bilanz Dateneingabe'!C93)</f>
        <v>0</v>
      </c>
      <c r="G51" s="114" t="e">
        <f t="shared" si="4"/>
        <v>#DIV/0!</v>
      </c>
      <c r="H51" s="112">
        <f>SUM('Bilanz Dateneingabe'!E91,'Bilanz Dateneingabe'!E92,'Bilanz Dateneingabe'!E93)</f>
        <v>0</v>
      </c>
      <c r="I51" s="114" t="e">
        <f t="shared" si="5"/>
        <v>#DIV/0!</v>
      </c>
      <c r="J51" s="112">
        <f>SUM('Bilanz Dateneingabe'!G91,'Bilanz Dateneingabe'!G92,'Bilanz Dateneingabe'!G93)</f>
        <v>0</v>
      </c>
      <c r="K51" s="114" t="e">
        <f t="shared" si="6"/>
        <v>#DIV/0!</v>
      </c>
      <c r="L51" s="112">
        <f>SUM('Bilanz Dateneingabe'!I91,'Bilanz Dateneingabe'!I92,'Bilanz Dateneingabe'!I93)</f>
        <v>0</v>
      </c>
      <c r="M51" s="114" t="e">
        <f t="shared" si="7"/>
        <v>#DIV/0!</v>
      </c>
      <c r="N51" s="155"/>
      <c r="O51" s="155"/>
      <c r="P51" s="155"/>
      <c r="Q51" s="155"/>
      <c r="R51" s="155"/>
      <c r="S51" s="155"/>
      <c r="T51" s="155"/>
      <c r="U51" s="155"/>
      <c r="W51" s="11"/>
      <c r="X51" s="11"/>
      <c r="Y51" s="11"/>
      <c r="Z51" s="11"/>
      <c r="AA51" s="11"/>
    </row>
    <row r="52" spans="1:29" ht="14.25" hidden="1" outlineLevel="1">
      <c r="B52" s="64"/>
      <c r="C52" s="269"/>
      <c r="D52" s="269" t="s">
        <v>90</v>
      </c>
      <c r="E52" s="270" t="str">
        <f>'Bilanz Dateneingabe'!B94</f>
        <v>Verbindlichkeiten ggü.verbundenen Unternehmen</v>
      </c>
      <c r="F52" s="112">
        <f>SUM('Bilanz Dateneingabe'!C88,'Bilanz Dateneingabe'!C94,'Bilanz Dateneingabe'!C95)</f>
        <v>0</v>
      </c>
      <c r="G52" s="114" t="e">
        <f t="shared" si="4"/>
        <v>#DIV/0!</v>
      </c>
      <c r="H52" s="112">
        <f>SUM('Bilanz Dateneingabe'!E88,'Bilanz Dateneingabe'!E94,'Bilanz Dateneingabe'!E95)</f>
        <v>0</v>
      </c>
      <c r="I52" s="114" t="e">
        <f t="shared" si="5"/>
        <v>#DIV/0!</v>
      </c>
      <c r="J52" s="112">
        <f>SUM('Bilanz Dateneingabe'!G88,'Bilanz Dateneingabe'!G94,'Bilanz Dateneingabe'!G95)</f>
        <v>0</v>
      </c>
      <c r="K52" s="114" t="e">
        <f t="shared" si="6"/>
        <v>#DIV/0!</v>
      </c>
      <c r="L52" s="112">
        <f>SUM('Bilanz Dateneingabe'!I88,'Bilanz Dateneingabe'!I94,'Bilanz Dateneingabe'!I95)</f>
        <v>0</v>
      </c>
      <c r="M52" s="114" t="e">
        <f t="shared" si="7"/>
        <v>#DIV/0!</v>
      </c>
      <c r="N52" s="155"/>
      <c r="O52" s="155"/>
      <c r="P52" s="155"/>
      <c r="Q52" s="155"/>
      <c r="R52" s="155"/>
      <c r="S52" s="155"/>
      <c r="T52" s="155"/>
      <c r="U52" s="155"/>
      <c r="W52" s="11"/>
      <c r="X52" s="11"/>
      <c r="Y52" s="11"/>
      <c r="Z52" s="11"/>
      <c r="AA52" s="11"/>
    </row>
    <row r="53" spans="1:29" ht="14.25" hidden="1" outlineLevel="1">
      <c r="B53" s="65"/>
      <c r="C53" s="271"/>
      <c r="D53" s="271" t="s">
        <v>92</v>
      </c>
      <c r="E53" s="272" t="str">
        <f>'Bilanz Dateneingabe'!B96</f>
        <v>Sonstige Verbindlichkeiten</v>
      </c>
      <c r="F53" s="118">
        <f>SUM('Bilanz Dateneingabe'!C89,'Bilanz Dateneingabe'!C96,'Bilanz Dateneingabe'!C97,'Bilanz Dateneingabe'!C98)</f>
        <v>0</v>
      </c>
      <c r="G53" s="120" t="e">
        <f t="shared" si="4"/>
        <v>#DIV/0!</v>
      </c>
      <c r="H53" s="118">
        <f>SUM('Bilanz Dateneingabe'!E89,'Bilanz Dateneingabe'!E96,'Bilanz Dateneingabe'!E97,'Bilanz Dateneingabe'!E98)</f>
        <v>0</v>
      </c>
      <c r="I53" s="120" t="e">
        <f t="shared" si="5"/>
        <v>#DIV/0!</v>
      </c>
      <c r="J53" s="118">
        <f>SUM('Bilanz Dateneingabe'!G89,'Bilanz Dateneingabe'!G96,'Bilanz Dateneingabe'!G97,'Bilanz Dateneingabe'!G98)</f>
        <v>0</v>
      </c>
      <c r="K53" s="120" t="e">
        <f t="shared" si="6"/>
        <v>#DIV/0!</v>
      </c>
      <c r="L53" s="118">
        <f>SUM('Bilanz Dateneingabe'!I89,'Bilanz Dateneingabe'!I96,'Bilanz Dateneingabe'!I97,'Bilanz Dateneingabe'!I98)</f>
        <v>0</v>
      </c>
      <c r="M53" s="120" t="e">
        <f t="shared" si="7"/>
        <v>#DIV/0!</v>
      </c>
      <c r="N53" s="155"/>
      <c r="O53" s="155"/>
      <c r="P53" s="155"/>
      <c r="Q53" s="155"/>
      <c r="R53" s="155"/>
      <c r="S53" s="155"/>
      <c r="T53" s="155"/>
      <c r="U53" s="155"/>
      <c r="W53" s="11"/>
      <c r="X53" s="11"/>
      <c r="Y53" s="11"/>
      <c r="Z53" s="11"/>
      <c r="AA53" s="11"/>
    </row>
    <row r="54" spans="1:29" s="15" customFormat="1" ht="15" collapsed="1">
      <c r="A54" s="2"/>
      <c r="B54" s="70" t="s">
        <v>99</v>
      </c>
      <c r="C54" s="544" t="str">
        <f>'Bilanz Dateneingabe'!B99</f>
        <v xml:space="preserve">Passiver Rechnungsabgrenzungsposten </v>
      </c>
      <c r="D54" s="544"/>
      <c r="E54" s="545"/>
      <c r="F54" s="134">
        <f>'Bilanz Dateneingabe'!C99</f>
        <v>0</v>
      </c>
      <c r="G54" s="135" t="e">
        <f t="shared" si="4"/>
        <v>#DIV/0!</v>
      </c>
      <c r="H54" s="136">
        <f>'Bilanz Dateneingabe'!D99</f>
        <v>0</v>
      </c>
      <c r="I54" s="135" t="e">
        <f t="shared" si="5"/>
        <v>#DIV/0!</v>
      </c>
      <c r="J54" s="136">
        <f>'Bilanz Dateneingabe'!E99</f>
        <v>0</v>
      </c>
      <c r="K54" s="135" t="e">
        <f t="shared" si="6"/>
        <v>#DIV/0!</v>
      </c>
      <c r="L54" s="136">
        <f>'Bilanz Dateneingabe'!F99</f>
        <v>0</v>
      </c>
      <c r="M54" s="135" t="e">
        <f t="shared" si="7"/>
        <v>#DIV/0!</v>
      </c>
      <c r="N54" s="155"/>
      <c r="O54" s="155"/>
      <c r="P54" s="155"/>
      <c r="Q54" s="155"/>
      <c r="R54" s="155"/>
      <c r="S54" s="155"/>
      <c r="T54" s="155"/>
      <c r="U54" s="155"/>
      <c r="W54" s="11"/>
      <c r="X54" s="11"/>
      <c r="Y54" s="11"/>
      <c r="Z54" s="11"/>
      <c r="AA54" s="11"/>
      <c r="AB54" s="11"/>
      <c r="AC54" s="11"/>
    </row>
    <row r="55" spans="1:29" s="15" customFormat="1" ht="15">
      <c r="A55" s="2"/>
      <c r="B55" s="66" t="s">
        <v>102</v>
      </c>
      <c r="C55" s="541" t="str">
        <f>'Bilanz Dateneingabe'!B100</f>
        <v xml:space="preserve">Passive latente Steuern </v>
      </c>
      <c r="D55" s="542"/>
      <c r="E55" s="543"/>
      <c r="F55" s="131">
        <f>'Bilanz Dateneingabe'!C100</f>
        <v>0</v>
      </c>
      <c r="G55" s="132" t="e">
        <f t="shared" si="4"/>
        <v>#DIV/0!</v>
      </c>
      <c r="H55" s="136">
        <f>'Bilanz Dateneingabe'!D100</f>
        <v>0</v>
      </c>
      <c r="I55" s="132" t="e">
        <f t="shared" si="5"/>
        <v>#DIV/0!</v>
      </c>
      <c r="J55" s="136">
        <f>'Bilanz Dateneingabe'!E100</f>
        <v>0</v>
      </c>
      <c r="K55" s="132" t="e">
        <f t="shared" si="6"/>
        <v>#DIV/0!</v>
      </c>
      <c r="L55" s="136">
        <f>'Bilanz Dateneingabe'!F100</f>
        <v>0</v>
      </c>
      <c r="M55" s="132" t="e">
        <f t="shared" si="7"/>
        <v>#DIV/0!</v>
      </c>
      <c r="N55" s="13"/>
      <c r="O55" s="14"/>
      <c r="Q55" s="11"/>
      <c r="R55" s="11"/>
      <c r="S55" s="11"/>
      <c r="T55" s="11"/>
      <c r="U55" s="11"/>
      <c r="V55" s="11"/>
      <c r="W55" s="11"/>
      <c r="X55" s="11"/>
      <c r="Y55" s="11"/>
      <c r="Z55" s="11"/>
      <c r="AA55" s="11"/>
      <c r="AB55" s="11"/>
      <c r="AC55" s="11"/>
    </row>
    <row r="56" spans="1:29" s="15" customFormat="1">
      <c r="A56" s="2"/>
      <c r="B56" s="523" t="s">
        <v>84</v>
      </c>
      <c r="C56" s="524"/>
      <c r="D56" s="524"/>
      <c r="E56" s="525"/>
      <c r="F56" s="142">
        <f>F40+F45+F49</f>
        <v>0</v>
      </c>
      <c r="G56" s="143" t="e">
        <f t="shared" si="4"/>
        <v>#DIV/0!</v>
      </c>
      <c r="H56" s="142">
        <f>SUM(H40,H45,H49,H54,H55)</f>
        <v>0</v>
      </c>
      <c r="I56" s="143" t="e">
        <f t="shared" si="5"/>
        <v>#DIV/0!</v>
      </c>
      <c r="J56" s="142">
        <f>SUM(J40,J45,J49,J54,J55)</f>
        <v>0</v>
      </c>
      <c r="K56" s="143" t="e">
        <f t="shared" si="6"/>
        <v>#DIV/0!</v>
      </c>
      <c r="L56" s="142">
        <f>SUM(L40,L45,L49,L54,L55)</f>
        <v>0</v>
      </c>
      <c r="M56" s="143" t="e">
        <f t="shared" si="7"/>
        <v>#DIV/0!</v>
      </c>
      <c r="N56" s="13"/>
      <c r="O56" s="14"/>
      <c r="Q56" s="11"/>
      <c r="R56" s="11"/>
      <c r="S56" s="11"/>
      <c r="T56" s="11"/>
      <c r="U56" s="11"/>
      <c r="V56" s="11"/>
      <c r="W56" s="11"/>
      <c r="X56" s="11"/>
      <c r="Y56" s="11"/>
      <c r="Z56" s="11"/>
      <c r="AA56" s="11"/>
      <c r="AB56" s="11"/>
      <c r="AC56" s="11"/>
    </row>
    <row r="57" spans="1:29">
      <c r="H57" s="16"/>
      <c r="I57" s="18"/>
      <c r="J57" s="16"/>
      <c r="K57" s="18"/>
      <c r="L57" s="16"/>
      <c r="M57" s="18"/>
      <c r="N57" s="16"/>
      <c r="O57" s="17"/>
      <c r="R57" s="11"/>
      <c r="S57" s="11"/>
      <c r="T57" s="11"/>
      <c r="U57" s="11"/>
      <c r="V57" s="11"/>
      <c r="W57" s="11"/>
      <c r="X57" s="11"/>
      <c r="Y57" s="11"/>
      <c r="Z57" s="11"/>
      <c r="AA57" s="11"/>
    </row>
    <row r="58" spans="1:29">
      <c r="H58" s="16"/>
      <c r="I58" s="18"/>
      <c r="J58" s="16"/>
      <c r="K58" s="18"/>
      <c r="L58" s="16"/>
      <c r="M58" s="18"/>
      <c r="N58" s="16"/>
      <c r="O58" s="17"/>
      <c r="R58" s="11"/>
      <c r="S58" s="11"/>
      <c r="T58" s="11"/>
      <c r="U58" s="11"/>
      <c r="V58" s="155"/>
      <c r="W58" s="155"/>
      <c r="X58" s="155"/>
      <c r="Y58" s="155"/>
      <c r="Z58" s="155"/>
      <c r="AA58" s="155"/>
      <c r="AB58" s="154"/>
      <c r="AC58" s="154"/>
    </row>
    <row r="59" spans="1:29">
      <c r="G59" s="16"/>
      <c r="H59" s="16"/>
      <c r="I59" s="16"/>
      <c r="J59" s="16"/>
      <c r="K59" s="16"/>
      <c r="L59" s="16"/>
      <c r="M59" s="16"/>
      <c r="N59" s="16"/>
      <c r="O59" s="17"/>
      <c r="R59" s="11"/>
      <c r="S59" s="11"/>
      <c r="T59" s="11"/>
      <c r="U59" s="11"/>
    </row>
    <row r="60" spans="1:29">
      <c r="E60" s="10"/>
      <c r="R60" s="11"/>
      <c r="S60" s="11"/>
      <c r="T60" s="11"/>
      <c r="U60" s="11"/>
    </row>
    <row r="61" spans="1:29">
      <c r="E61" s="10"/>
      <c r="Q61" s="145"/>
      <c r="R61" s="147"/>
      <c r="S61" s="147"/>
      <c r="T61" s="147"/>
      <c r="U61" s="147"/>
    </row>
    <row r="62" spans="1:29">
      <c r="E62" s="2"/>
      <c r="Q62" s="145"/>
      <c r="R62" s="146"/>
      <c r="S62" s="146"/>
      <c r="T62" s="146"/>
      <c r="U62" s="146"/>
    </row>
    <row r="63" spans="1:29">
      <c r="E63" s="2"/>
      <c r="Q63" s="145"/>
      <c r="R63" s="147"/>
      <c r="S63" s="147"/>
      <c r="T63" s="147"/>
      <c r="U63" s="147"/>
    </row>
    <row r="64" spans="1:29">
      <c r="E64" s="2"/>
      <c r="R64" s="11"/>
      <c r="S64" s="11"/>
      <c r="T64" s="11"/>
      <c r="U64" s="11"/>
    </row>
    <row r="65" spans="5:21">
      <c r="E65" s="2"/>
      <c r="R65" s="11"/>
      <c r="S65" s="11"/>
      <c r="T65" s="11"/>
      <c r="U65" s="11"/>
    </row>
    <row r="66" spans="5:21">
      <c r="E66" s="2"/>
      <c r="R66" s="11"/>
      <c r="S66" s="11"/>
      <c r="T66" s="11"/>
      <c r="U66" s="11"/>
    </row>
    <row r="67" spans="5:21">
      <c r="E67" s="2"/>
      <c r="R67" s="11"/>
      <c r="S67" s="11"/>
      <c r="T67" s="11"/>
      <c r="U67" s="11"/>
    </row>
    <row r="68" spans="5:21">
      <c r="E68" s="2"/>
      <c r="R68" s="11"/>
      <c r="S68" s="11"/>
      <c r="T68" s="11"/>
      <c r="U68" s="11"/>
    </row>
    <row r="69" spans="5:21">
      <c r="R69" s="11"/>
      <c r="S69" s="11"/>
      <c r="T69" s="11"/>
      <c r="U69" s="11"/>
    </row>
    <row r="70" spans="5:21">
      <c r="E70" s="1"/>
      <c r="R70" s="11"/>
      <c r="S70" s="11"/>
      <c r="T70" s="11"/>
      <c r="U70" s="11"/>
    </row>
    <row r="71" spans="5:21">
      <c r="R71" s="11"/>
      <c r="S71" s="11"/>
      <c r="T71" s="11"/>
      <c r="U71" s="11"/>
    </row>
  </sheetData>
  <sheetProtection algorithmName="SHA-512" hashValue="g+PoqRXePxK2XYrHJDL2Uaaq/0AlAdfDzaK3L0oR7CZv8dtkQbV+FEKZobN0AzgJ1iAhMNF4URKiXXn4HzVlLw==" saltValue="CXKVou1fZel5lrvjAT+FEQ==" spinCount="100000" sheet="1" objects="1" scenarios="1" selectLockedCells="1"/>
  <mergeCells count="37">
    <mergeCell ref="C40:E40"/>
    <mergeCell ref="C45:E45"/>
    <mergeCell ref="C49:E49"/>
    <mergeCell ref="D44:E44"/>
    <mergeCell ref="D43:E43"/>
    <mergeCell ref="D42:E42"/>
    <mergeCell ref="D41:E41"/>
    <mergeCell ref="J2:K2"/>
    <mergeCell ref="L2:M2"/>
    <mergeCell ref="B37:E38"/>
    <mergeCell ref="F37:G37"/>
    <mergeCell ref="H37:I37"/>
    <mergeCell ref="C5:E5"/>
    <mergeCell ref="D19:E19"/>
    <mergeCell ref="C18:E18"/>
    <mergeCell ref="D7:E7"/>
    <mergeCell ref="F2:G2"/>
    <mergeCell ref="H2:I2"/>
    <mergeCell ref="B2:E3"/>
    <mergeCell ref="C33:E33"/>
    <mergeCell ref="J37:K37"/>
    <mergeCell ref="B56:E56"/>
    <mergeCell ref="L37:M37"/>
    <mergeCell ref="F4:M4"/>
    <mergeCell ref="F39:M39"/>
    <mergeCell ref="B4:E4"/>
    <mergeCell ref="B34:E34"/>
    <mergeCell ref="C31:E31"/>
    <mergeCell ref="D30:E30"/>
    <mergeCell ref="D29:E29"/>
    <mergeCell ref="D24:E24"/>
    <mergeCell ref="D12:E12"/>
    <mergeCell ref="D6:E6"/>
    <mergeCell ref="C32:E32"/>
    <mergeCell ref="C55:E55"/>
    <mergeCell ref="C54:E54"/>
    <mergeCell ref="B39:E39"/>
  </mergeCells>
  <hyperlinks>
    <hyperlink ref="Q6" location="'Erläuterung Kennzahlen'!A1" display="Anlagenintensität I" xr:uid="{00000000-0004-0000-0C00-000000000000}"/>
    <hyperlink ref="Q12" location="'Erläuterung Kennzahlen'!A1" display="Betriebskapital in Euro" xr:uid="{00000000-0004-0000-0C00-000001000000}"/>
    <hyperlink ref="Q19" location="'Erläuterung Kennzahlen'!A1" display="Eigenkapitalquote" xr:uid="{00000000-0004-0000-0C00-000002000000}"/>
    <hyperlink ref="Q29" location="'Erläuterung Kennzahlen'!A1" display="Fremdkapitalquote" xr:uid="{00000000-0004-0000-0C00-000003000000}"/>
  </hyperlinks>
  <pageMargins left="0" right="0" top="0" bottom="0" header="0" footer="0"/>
  <pageSetup paperSize="9" scale="4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election activeCell="J38" sqref="J38"/>
    </sheetView>
  </sheetViews>
  <sheetFormatPr baseColWidth="10" defaultRowHeight="12.75"/>
  <sheetData/>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9FF66"/>
    <pageSetUpPr fitToPage="1"/>
  </sheetPr>
  <dimension ref="A1:C27"/>
  <sheetViews>
    <sheetView showGridLines="0" zoomScale="80" zoomScaleNormal="80" workbookViewId="0">
      <selection activeCell="C10" sqref="C10"/>
    </sheetView>
  </sheetViews>
  <sheetFormatPr baseColWidth="10" defaultRowHeight="12.75"/>
  <cols>
    <col min="2" max="2" width="28" customWidth="1"/>
    <col min="3" max="3" width="148.85546875" customWidth="1"/>
  </cols>
  <sheetData>
    <row r="1" spans="1:3" ht="13.5" thickBot="1">
      <c r="A1" s="182"/>
    </row>
    <row r="2" spans="1:3" ht="15" customHeight="1">
      <c r="B2" s="551" t="s">
        <v>174</v>
      </c>
      <c r="C2" s="552"/>
    </row>
    <row r="3" spans="1:3" ht="15" customHeight="1" thickBot="1">
      <c r="B3" s="553"/>
      <c r="C3" s="554"/>
    </row>
    <row r="4" spans="1:3" ht="15">
      <c r="B4" s="175"/>
      <c r="C4" s="170"/>
    </row>
    <row r="5" spans="1:3" ht="57">
      <c r="B5" s="176" t="s">
        <v>171</v>
      </c>
      <c r="C5" s="172" t="s">
        <v>410</v>
      </c>
    </row>
    <row r="6" spans="1:3" ht="14.25">
      <c r="B6" s="176"/>
      <c r="C6" s="170"/>
    </row>
    <row r="7" spans="1:3" ht="14.25">
      <c r="B7" s="176" t="s">
        <v>168</v>
      </c>
      <c r="C7" s="171" t="s">
        <v>175</v>
      </c>
    </row>
    <row r="8" spans="1:3" ht="14.25">
      <c r="B8" s="176"/>
      <c r="C8" s="171"/>
    </row>
    <row r="9" spans="1:3" ht="42.75">
      <c r="B9" s="176" t="s">
        <v>127</v>
      </c>
      <c r="C9" s="171" t="s">
        <v>416</v>
      </c>
    </row>
    <row r="10" spans="1:3" ht="14.25">
      <c r="B10" s="176"/>
      <c r="C10" s="171"/>
    </row>
    <row r="11" spans="1:3" ht="42.75">
      <c r="B11" s="176" t="s">
        <v>128</v>
      </c>
      <c r="C11" s="171" t="s">
        <v>411</v>
      </c>
    </row>
    <row r="12" spans="1:3" ht="14.25">
      <c r="B12" s="176"/>
      <c r="C12" s="171"/>
    </row>
    <row r="13" spans="1:3" ht="28.5">
      <c r="B13" s="176" t="s">
        <v>129</v>
      </c>
      <c r="C13" s="171" t="s">
        <v>412</v>
      </c>
    </row>
    <row r="14" spans="1:3" ht="14.25">
      <c r="B14" s="176"/>
      <c r="C14" s="171"/>
    </row>
    <row r="15" spans="1:3" ht="29.25" thickBot="1">
      <c r="B15" s="177" t="s">
        <v>130</v>
      </c>
      <c r="C15" s="275" t="s">
        <v>222</v>
      </c>
    </row>
    <row r="16" spans="1:3" ht="15" thickBot="1">
      <c r="B16" s="174"/>
      <c r="C16" s="170"/>
    </row>
    <row r="17" spans="2:3" ht="15">
      <c r="B17" s="166" t="s">
        <v>173</v>
      </c>
      <c r="C17" s="167"/>
    </row>
    <row r="18" spans="2:3" ht="15.75" thickBot="1">
      <c r="B18" s="165"/>
      <c r="C18" s="168"/>
    </row>
    <row r="19" spans="2:3" ht="14.25">
      <c r="B19" s="178"/>
      <c r="C19" s="169"/>
    </row>
    <row r="20" spans="2:3" ht="42.75">
      <c r="B20" s="176" t="s">
        <v>124</v>
      </c>
      <c r="C20" s="172" t="s">
        <v>353</v>
      </c>
    </row>
    <row r="21" spans="2:3" ht="14.25">
      <c r="B21" s="176"/>
      <c r="C21" s="172"/>
    </row>
    <row r="22" spans="2:3" ht="28.5">
      <c r="B22" s="179" t="s">
        <v>172</v>
      </c>
      <c r="C22" s="172" t="s">
        <v>413</v>
      </c>
    </row>
    <row r="23" spans="2:3" ht="14.25">
      <c r="B23" s="176"/>
      <c r="C23" s="172"/>
    </row>
    <row r="24" spans="2:3" ht="47.25" customHeight="1">
      <c r="B24" s="176" t="s">
        <v>125</v>
      </c>
      <c r="C24" s="172" t="s">
        <v>414</v>
      </c>
    </row>
    <row r="25" spans="2:3" ht="14.25">
      <c r="B25" s="176"/>
      <c r="C25" s="172"/>
    </row>
    <row r="26" spans="2:3" ht="28.5">
      <c r="B26" s="176" t="s">
        <v>126</v>
      </c>
      <c r="C26" s="172" t="s">
        <v>354</v>
      </c>
    </row>
    <row r="27" spans="2:3" ht="15.75" thickBot="1">
      <c r="B27" s="180"/>
      <c r="C27" s="173"/>
    </row>
  </sheetData>
  <sheetProtection algorithmName="SHA-512" hashValue="wXdsKConeCS7KgZk8BmP3j5zorvxE/ekXCw8tp8Th2eDDer/jNVnrVdjYa4I0+A0ep0Ib1J+0l/ftSYJlud59w==" saltValue="bLt5sIqErhkLBgvgtCfwBg==" spinCount="100000" sheet="1" selectLockedCells="1"/>
  <mergeCells count="1">
    <mergeCell ref="B2:C3"/>
  </mergeCells>
  <pageMargins left="0.7" right="0.7" top="0.78740157499999996" bottom="0.78740157499999996" header="0.3" footer="0.3"/>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N85"/>
  <sheetViews>
    <sheetView showGridLines="0" tabSelected="1" showWhiteSpace="0" zoomScaleNormal="100" workbookViewId="0">
      <pane ySplit="22" topLeftCell="A23" activePane="bottomLeft" state="frozen"/>
      <selection pane="bottomLeft" activeCell="A26" sqref="A26"/>
    </sheetView>
  </sheetViews>
  <sheetFormatPr baseColWidth="10" defaultRowHeight="12.75"/>
  <cols>
    <col min="1" max="1" width="51.85546875" style="397" customWidth="1"/>
    <col min="2" max="2" width="15.85546875" style="398" customWidth="1"/>
    <col min="3" max="11" width="12" style="398" bestFit="1" customWidth="1"/>
    <col min="12" max="14" width="12.85546875" style="398" bestFit="1" customWidth="1"/>
    <col min="15" max="23" width="10" style="398" customWidth="1"/>
    <col min="24" max="34" width="11.42578125" style="398"/>
    <col min="35" max="35" width="10" style="398" customWidth="1"/>
    <col min="36" max="16384" width="11.42578125" style="398"/>
  </cols>
  <sheetData>
    <row r="1" spans="1:14" s="299" customFormat="1" ht="26.25">
      <c r="A1" s="298" t="s">
        <v>244</v>
      </c>
      <c r="B1" s="298"/>
      <c r="C1" s="298"/>
      <c r="D1" s="298"/>
      <c r="E1" s="298"/>
      <c r="F1" s="298"/>
      <c r="G1" s="298"/>
      <c r="H1" s="298"/>
      <c r="I1" s="298"/>
      <c r="J1" s="298"/>
      <c r="K1" s="298"/>
      <c r="L1" s="298"/>
      <c r="M1" s="298"/>
      <c r="N1" s="298"/>
    </row>
    <row r="2" spans="1:14" s="300" customFormat="1">
      <c r="B2" s="301"/>
      <c r="C2" s="301"/>
      <c r="D2" s="301"/>
      <c r="E2" s="301"/>
      <c r="F2" s="301"/>
      <c r="G2" s="301"/>
      <c r="H2" s="301"/>
      <c r="I2" s="301"/>
      <c r="J2" s="301"/>
      <c r="K2" s="301"/>
      <c r="L2" s="301"/>
      <c r="M2" s="301"/>
    </row>
    <row r="3" spans="1:14" s="300" customFormat="1">
      <c r="A3" s="302" t="s">
        <v>245</v>
      </c>
      <c r="B3" s="301"/>
      <c r="C3" s="301"/>
      <c r="D3" s="301"/>
      <c r="E3" s="301"/>
      <c r="F3" s="301"/>
      <c r="G3" s="301"/>
      <c r="H3" s="301"/>
      <c r="I3" s="301"/>
      <c r="J3" s="301"/>
      <c r="K3" s="301"/>
      <c r="L3" s="301"/>
      <c r="M3" s="301"/>
    </row>
    <row r="4" spans="1:14" s="300" customFormat="1">
      <c r="A4" s="302" t="s">
        <v>246</v>
      </c>
      <c r="B4" s="301"/>
      <c r="C4" s="301"/>
      <c r="D4" s="301"/>
      <c r="E4" s="301"/>
      <c r="F4" s="301"/>
      <c r="G4" s="301"/>
      <c r="H4" s="301"/>
      <c r="I4" s="301"/>
      <c r="J4" s="301"/>
      <c r="K4" s="301"/>
      <c r="L4" s="301"/>
      <c r="M4" s="301"/>
    </row>
    <row r="5" spans="1:14" s="300" customFormat="1">
      <c r="A5" s="302" t="s">
        <v>247</v>
      </c>
      <c r="B5" s="301"/>
      <c r="C5" s="301"/>
      <c r="D5" s="301"/>
      <c r="E5" s="301"/>
      <c r="F5" s="301"/>
      <c r="G5" s="301"/>
      <c r="H5" s="301"/>
      <c r="I5" s="301"/>
      <c r="J5" s="301"/>
      <c r="K5" s="301"/>
      <c r="L5" s="301"/>
      <c r="M5" s="301"/>
    </row>
    <row r="6" spans="1:14" s="300" customFormat="1">
      <c r="A6" s="302" t="s">
        <v>248</v>
      </c>
      <c r="B6" s="301"/>
      <c r="C6" s="301"/>
      <c r="D6" s="301"/>
      <c r="E6" s="301"/>
      <c r="F6" s="301"/>
      <c r="G6" s="301"/>
      <c r="H6" s="301"/>
      <c r="I6" s="301"/>
      <c r="J6" s="301"/>
      <c r="K6" s="301"/>
      <c r="L6" s="301"/>
      <c r="M6" s="301"/>
    </row>
    <row r="7" spans="1:14" s="305" customFormat="1" ht="12">
      <c r="A7" s="303"/>
      <c r="B7" s="304"/>
      <c r="C7" s="304"/>
      <c r="D7" s="304"/>
      <c r="E7" s="304"/>
      <c r="F7" s="304"/>
      <c r="G7" s="304"/>
      <c r="H7" s="304"/>
      <c r="I7" s="304"/>
      <c r="J7" s="304"/>
      <c r="K7" s="304"/>
      <c r="L7" s="304"/>
      <c r="M7" s="304"/>
    </row>
    <row r="8" spans="1:14" s="305" customFormat="1" ht="12">
      <c r="A8" s="305" t="s">
        <v>249</v>
      </c>
      <c r="B8" s="304"/>
      <c r="C8" s="304"/>
      <c r="D8" s="304"/>
      <c r="E8" s="304"/>
      <c r="F8" s="304"/>
      <c r="G8" s="304"/>
      <c r="H8" s="304"/>
      <c r="I8" s="304"/>
      <c r="J8" s="304"/>
      <c r="K8" s="304"/>
      <c r="L8" s="304"/>
      <c r="M8" s="304"/>
    </row>
    <row r="9" spans="1:14" s="305" customFormat="1" ht="12">
      <c r="A9" s="305" t="s">
        <v>415</v>
      </c>
      <c r="B9" s="304"/>
      <c r="C9" s="304"/>
      <c r="D9" s="304"/>
      <c r="E9" s="304"/>
      <c r="F9" s="304"/>
      <c r="G9" s="304"/>
      <c r="H9" s="304"/>
      <c r="I9" s="304"/>
      <c r="J9" s="304"/>
      <c r="K9" s="304"/>
      <c r="L9" s="304"/>
      <c r="M9" s="304"/>
    </row>
    <row r="10" spans="1:14" s="305" customFormat="1" thickBot="1">
      <c r="B10" s="304"/>
      <c r="C10" s="304"/>
      <c r="D10" s="304"/>
      <c r="E10" s="304"/>
      <c r="F10" s="304"/>
      <c r="G10" s="304"/>
      <c r="H10" s="304"/>
      <c r="I10" s="304"/>
      <c r="J10" s="304"/>
      <c r="K10" s="304"/>
      <c r="L10" s="304"/>
      <c r="M10" s="304"/>
    </row>
    <row r="11" spans="1:14" s="305" customFormat="1" ht="12">
      <c r="A11" s="306" t="s">
        <v>250</v>
      </c>
      <c r="B11" s="307"/>
      <c r="C11" s="307"/>
      <c r="D11" s="307"/>
      <c r="E11" s="307"/>
      <c r="F11" s="307"/>
      <c r="G11" s="307"/>
      <c r="H11" s="307"/>
      <c r="I11" s="307"/>
      <c r="J11" s="307"/>
      <c r="K11" s="307"/>
      <c r="L11" s="308"/>
      <c r="M11" s="304"/>
    </row>
    <row r="12" spans="1:14" s="305" customFormat="1" ht="12">
      <c r="A12" s="309" t="s">
        <v>251</v>
      </c>
      <c r="B12" s="310"/>
      <c r="C12" s="310"/>
      <c r="D12" s="310"/>
      <c r="E12" s="310"/>
      <c r="F12" s="310"/>
      <c r="G12" s="310"/>
      <c r="H12" s="310"/>
      <c r="I12" s="310"/>
      <c r="J12" s="310"/>
      <c r="K12" s="310"/>
      <c r="L12" s="311"/>
      <c r="M12" s="304"/>
    </row>
    <row r="13" spans="1:14" s="305" customFormat="1" ht="16.5" customHeight="1">
      <c r="A13" s="312" t="s">
        <v>252</v>
      </c>
      <c r="B13" s="313"/>
      <c r="C13" s="313"/>
      <c r="D13" s="313"/>
      <c r="E13" s="313"/>
      <c r="F13" s="313"/>
      <c r="G13" s="313"/>
      <c r="H13" s="313"/>
      <c r="I13" s="313"/>
      <c r="J13" s="313"/>
      <c r="K13" s="313"/>
      <c r="L13" s="314"/>
      <c r="M13" s="304"/>
    </row>
    <row r="14" spans="1:14" s="305" customFormat="1" ht="16.5" customHeight="1" thickBot="1">
      <c r="A14" s="491" t="s">
        <v>253</v>
      </c>
      <c r="B14" s="492"/>
      <c r="C14" s="492"/>
      <c r="D14" s="492"/>
      <c r="E14" s="492"/>
      <c r="F14" s="492"/>
      <c r="G14" s="492"/>
      <c r="H14" s="492"/>
      <c r="I14" s="492"/>
      <c r="J14" s="492"/>
      <c r="K14" s="492"/>
      <c r="L14" s="493"/>
      <c r="M14" s="304"/>
    </row>
    <row r="15" spans="1:14" s="305" customFormat="1" ht="16.5" customHeight="1">
      <c r="A15" s="494"/>
      <c r="B15" s="495"/>
      <c r="C15" s="495"/>
      <c r="D15" s="495"/>
      <c r="E15" s="495"/>
      <c r="F15" s="495"/>
      <c r="G15" s="495"/>
      <c r="H15" s="495"/>
      <c r="I15" s="495"/>
      <c r="J15" s="495"/>
      <c r="K15" s="495"/>
      <c r="L15" s="495"/>
      <c r="M15" s="304"/>
    </row>
    <row r="16" spans="1:14" s="305" customFormat="1" ht="12" customHeight="1">
      <c r="A16" s="315"/>
      <c r="B16" s="315"/>
      <c r="C16" s="315"/>
      <c r="D16" s="315"/>
      <c r="E16" s="315"/>
      <c r="F16" s="315"/>
      <c r="G16" s="315"/>
      <c r="H16" s="315"/>
      <c r="I16" s="315"/>
      <c r="J16" s="315"/>
      <c r="K16" s="315"/>
      <c r="L16" s="315"/>
    </row>
    <row r="17" spans="1:14" s="305" customFormat="1" ht="12.95" customHeight="1">
      <c r="A17" s="316" t="s">
        <v>254</v>
      </c>
      <c r="M17" s="304"/>
    </row>
    <row r="18" spans="1:14" s="305" customFormat="1" ht="12">
      <c r="A18" s="317" t="s">
        <v>255</v>
      </c>
      <c r="B18" s="304"/>
      <c r="C18" s="304"/>
      <c r="D18" s="304"/>
      <c r="E18" s="304"/>
      <c r="F18" s="304"/>
      <c r="G18" s="304"/>
      <c r="H18" s="304"/>
      <c r="I18" s="304"/>
      <c r="J18" s="304"/>
      <c r="K18" s="304"/>
      <c r="L18" s="304"/>
      <c r="M18" s="304"/>
    </row>
    <row r="19" spans="1:14" s="319" customFormat="1">
      <c r="A19" s="318" t="s">
        <v>256</v>
      </c>
      <c r="B19" s="304"/>
      <c r="C19" s="304"/>
      <c r="D19" s="304"/>
      <c r="E19" s="304"/>
      <c r="F19" s="304"/>
      <c r="G19" s="304"/>
      <c r="H19" s="304"/>
      <c r="I19" s="304"/>
      <c r="J19" s="304"/>
      <c r="K19" s="304"/>
      <c r="L19" s="304"/>
      <c r="M19" s="301"/>
    </row>
    <row r="20" spans="1:14" s="319" customFormat="1" ht="15" customHeight="1" thickBot="1">
      <c r="A20" s="320"/>
      <c r="B20" s="304"/>
      <c r="C20" s="304"/>
      <c r="D20" s="304"/>
      <c r="E20" s="304"/>
      <c r="F20" s="304"/>
      <c r="G20" s="304"/>
      <c r="H20" s="304"/>
      <c r="I20" s="304"/>
      <c r="J20" s="304"/>
      <c r="K20" s="304"/>
      <c r="L20" s="304"/>
      <c r="M20" s="301"/>
    </row>
    <row r="21" spans="1:14" s="325" customFormat="1" ht="15" customHeight="1">
      <c r="A21" s="321" t="s">
        <v>257</v>
      </c>
      <c r="B21" s="322"/>
      <c r="C21" s="323"/>
      <c r="D21" s="323"/>
      <c r="E21" s="323"/>
      <c r="F21" s="324"/>
      <c r="G21" s="323"/>
      <c r="H21" s="323"/>
      <c r="I21" s="323"/>
      <c r="J21" s="323"/>
      <c r="K21" s="323"/>
      <c r="L21" s="323"/>
      <c r="M21" s="324"/>
      <c r="N21" s="324"/>
    </row>
    <row r="22" spans="1:14" s="330" customFormat="1" ht="17.25" customHeight="1" thickBot="1">
      <c r="A22" s="326"/>
      <c r="B22" s="327" t="s">
        <v>258</v>
      </c>
      <c r="C22" s="328" t="s">
        <v>259</v>
      </c>
      <c r="D22" s="327" t="s">
        <v>260</v>
      </c>
      <c r="E22" s="328" t="s">
        <v>261</v>
      </c>
      <c r="F22" s="327" t="s">
        <v>235</v>
      </c>
      <c r="G22" s="328" t="s">
        <v>262</v>
      </c>
      <c r="H22" s="327" t="s">
        <v>263</v>
      </c>
      <c r="I22" s="328" t="s">
        <v>264</v>
      </c>
      <c r="J22" s="327" t="s">
        <v>265</v>
      </c>
      <c r="K22" s="328" t="s">
        <v>266</v>
      </c>
      <c r="L22" s="327" t="s">
        <v>267</v>
      </c>
      <c r="M22" s="328" t="s">
        <v>268</v>
      </c>
      <c r="N22" s="329" t="s">
        <v>269</v>
      </c>
    </row>
    <row r="23" spans="1:14" s="334" customFormat="1" ht="15" customHeight="1" thickBot="1">
      <c r="A23" s="331" t="s">
        <v>270</v>
      </c>
      <c r="B23" s="332">
        <v>0</v>
      </c>
      <c r="C23" s="333">
        <f>B72</f>
        <v>0</v>
      </c>
      <c r="D23" s="333">
        <f t="shared" ref="D23:N23" si="0">C72</f>
        <v>0</v>
      </c>
      <c r="E23" s="333">
        <f t="shared" si="0"/>
        <v>0</v>
      </c>
      <c r="F23" s="333">
        <f t="shared" si="0"/>
        <v>0</v>
      </c>
      <c r="G23" s="333">
        <f t="shared" si="0"/>
        <v>0</v>
      </c>
      <c r="H23" s="333">
        <f t="shared" si="0"/>
        <v>0</v>
      </c>
      <c r="I23" s="333">
        <f t="shared" si="0"/>
        <v>0</v>
      </c>
      <c r="J23" s="333">
        <f t="shared" si="0"/>
        <v>0</v>
      </c>
      <c r="K23" s="333">
        <f t="shared" si="0"/>
        <v>0</v>
      </c>
      <c r="L23" s="333">
        <f t="shared" si="0"/>
        <v>0</v>
      </c>
      <c r="M23" s="333">
        <f t="shared" si="0"/>
        <v>0</v>
      </c>
      <c r="N23" s="333">
        <f t="shared" si="0"/>
        <v>0</v>
      </c>
    </row>
    <row r="24" spans="1:14" s="334" customFormat="1" ht="15" customHeight="1" thickBot="1">
      <c r="A24" s="335"/>
      <c r="B24" s="336"/>
      <c r="C24" s="336"/>
      <c r="D24" s="336"/>
      <c r="E24" s="336"/>
      <c r="F24" s="336"/>
      <c r="G24" s="336"/>
      <c r="H24" s="336"/>
      <c r="I24" s="336"/>
      <c r="J24" s="336"/>
      <c r="K24" s="336"/>
      <c r="L24" s="336"/>
      <c r="M24" s="336"/>
      <c r="N24" s="337"/>
    </row>
    <row r="25" spans="1:14" s="334" customFormat="1" ht="15" customHeight="1" thickBot="1">
      <c r="A25" s="338" t="s">
        <v>271</v>
      </c>
      <c r="B25" s="339"/>
      <c r="C25" s="340"/>
      <c r="D25" s="340"/>
      <c r="E25" s="340"/>
      <c r="F25" s="340"/>
      <c r="G25" s="340"/>
      <c r="H25" s="340"/>
      <c r="I25" s="340"/>
      <c r="J25" s="340"/>
      <c r="K25" s="340"/>
      <c r="L25" s="340"/>
      <c r="M25" s="341"/>
      <c r="N25" s="341"/>
    </row>
    <row r="26" spans="1:14" s="346" customFormat="1" ht="16.5" customHeight="1">
      <c r="A26" s="342" t="s">
        <v>272</v>
      </c>
      <c r="B26" s="343">
        <v>0</v>
      </c>
      <c r="C26" s="344">
        <v>0</v>
      </c>
      <c r="D26" s="344">
        <v>0</v>
      </c>
      <c r="E26" s="344">
        <v>0</v>
      </c>
      <c r="F26" s="344">
        <v>0</v>
      </c>
      <c r="G26" s="344">
        <v>0</v>
      </c>
      <c r="H26" s="344">
        <v>0</v>
      </c>
      <c r="I26" s="344">
        <v>0</v>
      </c>
      <c r="J26" s="344">
        <v>0</v>
      </c>
      <c r="K26" s="344">
        <v>0</v>
      </c>
      <c r="L26" s="344">
        <v>0</v>
      </c>
      <c r="M26" s="345">
        <v>0</v>
      </c>
      <c r="N26" s="345">
        <f>SUM(B26:M26)</f>
        <v>0</v>
      </c>
    </row>
    <row r="27" spans="1:14" s="346" customFormat="1" ht="15" customHeight="1">
      <c r="A27" s="347" t="s">
        <v>273</v>
      </c>
      <c r="B27" s="343">
        <v>0</v>
      </c>
      <c r="C27" s="344">
        <v>0</v>
      </c>
      <c r="D27" s="344">
        <v>0</v>
      </c>
      <c r="E27" s="344">
        <v>0</v>
      </c>
      <c r="F27" s="344">
        <v>0</v>
      </c>
      <c r="G27" s="344">
        <v>0</v>
      </c>
      <c r="H27" s="344">
        <v>0</v>
      </c>
      <c r="I27" s="344">
        <v>0</v>
      </c>
      <c r="J27" s="344">
        <v>0</v>
      </c>
      <c r="K27" s="344">
        <v>0</v>
      </c>
      <c r="L27" s="344">
        <v>0</v>
      </c>
      <c r="M27" s="345">
        <v>0</v>
      </c>
      <c r="N27" s="345">
        <f t="shared" ref="N27:N68" si="1">SUM(B27:M27)</f>
        <v>0</v>
      </c>
    </row>
    <row r="28" spans="1:14" s="346" customFormat="1" ht="15" customHeight="1">
      <c r="A28" s="347" t="s">
        <v>274</v>
      </c>
      <c r="B28" s="344">
        <v>0</v>
      </c>
      <c r="C28" s="343">
        <v>0</v>
      </c>
      <c r="D28" s="344">
        <v>0</v>
      </c>
      <c r="E28" s="344">
        <v>0</v>
      </c>
      <c r="F28" s="344">
        <v>0</v>
      </c>
      <c r="G28" s="344">
        <v>0</v>
      </c>
      <c r="H28" s="344">
        <v>0</v>
      </c>
      <c r="I28" s="344">
        <v>0</v>
      </c>
      <c r="J28" s="344">
        <v>0</v>
      </c>
      <c r="K28" s="344">
        <v>0</v>
      </c>
      <c r="L28" s="344">
        <v>0</v>
      </c>
      <c r="M28" s="345">
        <v>0</v>
      </c>
      <c r="N28" s="345">
        <f t="shared" si="1"/>
        <v>0</v>
      </c>
    </row>
    <row r="29" spans="1:14" s="346" customFormat="1" ht="15" customHeight="1">
      <c r="A29" s="347" t="s">
        <v>275</v>
      </c>
      <c r="B29" s="343">
        <v>0</v>
      </c>
      <c r="C29" s="344">
        <v>0</v>
      </c>
      <c r="D29" s="344">
        <v>0</v>
      </c>
      <c r="E29" s="344">
        <v>0</v>
      </c>
      <c r="F29" s="344">
        <v>0</v>
      </c>
      <c r="G29" s="344">
        <v>0</v>
      </c>
      <c r="H29" s="344">
        <v>0</v>
      </c>
      <c r="I29" s="344">
        <v>0</v>
      </c>
      <c r="J29" s="344">
        <v>0</v>
      </c>
      <c r="K29" s="344">
        <v>0</v>
      </c>
      <c r="L29" s="344">
        <v>0</v>
      </c>
      <c r="M29" s="345">
        <v>0</v>
      </c>
      <c r="N29" s="345">
        <f t="shared" si="1"/>
        <v>0</v>
      </c>
    </row>
    <row r="30" spans="1:14" s="346" customFormat="1" ht="15" customHeight="1">
      <c r="A30" s="347" t="s">
        <v>276</v>
      </c>
      <c r="B30" s="343">
        <v>0</v>
      </c>
      <c r="C30" s="344">
        <v>0</v>
      </c>
      <c r="D30" s="344">
        <v>0</v>
      </c>
      <c r="E30" s="344">
        <v>0</v>
      </c>
      <c r="F30" s="344">
        <v>0</v>
      </c>
      <c r="G30" s="344">
        <v>0</v>
      </c>
      <c r="H30" s="344">
        <v>0</v>
      </c>
      <c r="I30" s="344">
        <v>0</v>
      </c>
      <c r="J30" s="344">
        <v>0</v>
      </c>
      <c r="K30" s="344">
        <v>0</v>
      </c>
      <c r="L30" s="344">
        <v>0</v>
      </c>
      <c r="M30" s="345">
        <v>0</v>
      </c>
      <c r="N30" s="345">
        <f t="shared" si="1"/>
        <v>0</v>
      </c>
    </row>
    <row r="31" spans="1:14" s="352" customFormat="1" ht="14.25" customHeight="1">
      <c r="A31" s="348" t="s">
        <v>277</v>
      </c>
      <c r="B31" s="349">
        <v>0</v>
      </c>
      <c r="C31" s="350">
        <v>0</v>
      </c>
      <c r="D31" s="350">
        <v>0</v>
      </c>
      <c r="E31" s="350">
        <v>0</v>
      </c>
      <c r="F31" s="350">
        <v>0</v>
      </c>
      <c r="G31" s="350">
        <v>0</v>
      </c>
      <c r="H31" s="350">
        <v>0</v>
      </c>
      <c r="I31" s="350">
        <v>0</v>
      </c>
      <c r="J31" s="350">
        <v>0</v>
      </c>
      <c r="K31" s="350">
        <v>0</v>
      </c>
      <c r="L31" s="350">
        <v>0</v>
      </c>
      <c r="M31" s="351">
        <v>0</v>
      </c>
      <c r="N31" s="351">
        <f t="shared" si="1"/>
        <v>0</v>
      </c>
    </row>
    <row r="32" spans="1:14" s="352" customFormat="1" ht="14.25" customHeight="1" thickBot="1">
      <c r="A32" s="348" t="s">
        <v>278</v>
      </c>
      <c r="B32" s="349">
        <v>0</v>
      </c>
      <c r="C32" s="350">
        <v>0</v>
      </c>
      <c r="D32" s="350">
        <v>0</v>
      </c>
      <c r="E32" s="350">
        <v>0</v>
      </c>
      <c r="F32" s="350">
        <v>0</v>
      </c>
      <c r="G32" s="350">
        <v>0</v>
      </c>
      <c r="H32" s="350">
        <v>0</v>
      </c>
      <c r="I32" s="350">
        <v>0</v>
      </c>
      <c r="J32" s="350">
        <v>0</v>
      </c>
      <c r="K32" s="350">
        <v>0</v>
      </c>
      <c r="L32" s="350">
        <v>0</v>
      </c>
      <c r="M32" s="351">
        <v>0</v>
      </c>
      <c r="N32" s="351">
        <f t="shared" si="1"/>
        <v>0</v>
      </c>
    </row>
    <row r="33" spans="1:14" s="334" customFormat="1" ht="15" customHeight="1" thickBot="1">
      <c r="A33" s="333" t="s">
        <v>279</v>
      </c>
      <c r="B33" s="333">
        <f>SUM(B26:B32)</f>
        <v>0</v>
      </c>
      <c r="C33" s="333">
        <f t="shared" ref="C33:M33" si="2">SUM(C26:C32)</f>
        <v>0</v>
      </c>
      <c r="D33" s="333">
        <f t="shared" si="2"/>
        <v>0</v>
      </c>
      <c r="E33" s="333">
        <f t="shared" si="2"/>
        <v>0</v>
      </c>
      <c r="F33" s="333">
        <f t="shared" si="2"/>
        <v>0</v>
      </c>
      <c r="G33" s="333">
        <f t="shared" si="2"/>
        <v>0</v>
      </c>
      <c r="H33" s="333">
        <f t="shared" si="2"/>
        <v>0</v>
      </c>
      <c r="I33" s="333">
        <f t="shared" si="2"/>
        <v>0</v>
      </c>
      <c r="J33" s="333">
        <f t="shared" si="2"/>
        <v>0</v>
      </c>
      <c r="K33" s="333">
        <f t="shared" si="2"/>
        <v>0</v>
      </c>
      <c r="L33" s="333">
        <f t="shared" si="2"/>
        <v>0</v>
      </c>
      <c r="M33" s="333">
        <f t="shared" si="2"/>
        <v>0</v>
      </c>
      <c r="N33" s="333">
        <f t="shared" si="1"/>
        <v>0</v>
      </c>
    </row>
    <row r="34" spans="1:14" s="334" customFormat="1" ht="6" customHeight="1">
      <c r="A34" s="353"/>
      <c r="B34" s="354"/>
      <c r="C34" s="354"/>
      <c r="D34" s="354"/>
      <c r="E34" s="354"/>
      <c r="F34" s="354"/>
      <c r="G34" s="354"/>
      <c r="H34" s="354"/>
      <c r="I34" s="354"/>
      <c r="J34" s="354"/>
      <c r="K34" s="354"/>
      <c r="L34" s="354"/>
      <c r="M34" s="354"/>
      <c r="N34" s="355"/>
    </row>
    <row r="35" spans="1:14" s="358" customFormat="1" ht="26.25" customHeight="1">
      <c r="A35" s="356" t="s">
        <v>280</v>
      </c>
      <c r="B35" s="357">
        <v>0</v>
      </c>
      <c r="C35" s="357">
        <v>0</v>
      </c>
      <c r="D35" s="357">
        <v>0</v>
      </c>
      <c r="E35" s="357">
        <v>0</v>
      </c>
      <c r="F35" s="357">
        <v>0</v>
      </c>
      <c r="G35" s="357">
        <v>0</v>
      </c>
      <c r="H35" s="357">
        <v>0</v>
      </c>
      <c r="I35" s="357">
        <v>0</v>
      </c>
      <c r="J35" s="357">
        <v>0</v>
      </c>
      <c r="K35" s="357">
        <v>0</v>
      </c>
      <c r="L35" s="357">
        <v>0</v>
      </c>
      <c r="M35" s="357">
        <v>0</v>
      </c>
      <c r="N35" s="357">
        <f t="shared" si="1"/>
        <v>0</v>
      </c>
    </row>
    <row r="36" spans="1:14" s="358" customFormat="1" ht="6.75" customHeight="1" thickBot="1">
      <c r="A36" s="359"/>
      <c r="B36" s="360"/>
      <c r="C36" s="360"/>
      <c r="D36" s="360"/>
      <c r="E36" s="360"/>
      <c r="F36" s="360"/>
      <c r="G36" s="360"/>
      <c r="H36" s="360"/>
      <c r="I36" s="360"/>
      <c r="J36" s="360"/>
      <c r="K36" s="360"/>
      <c r="L36" s="360"/>
      <c r="M36" s="360"/>
      <c r="N36" s="345"/>
    </row>
    <row r="37" spans="1:14" s="334" customFormat="1" ht="15" customHeight="1" thickBot="1">
      <c r="A37" s="338" t="s">
        <v>281</v>
      </c>
      <c r="B37" s="339"/>
      <c r="C37" s="340"/>
      <c r="D37" s="340"/>
      <c r="E37" s="340"/>
      <c r="F37" s="340"/>
      <c r="G37" s="340"/>
      <c r="H37" s="340"/>
      <c r="I37" s="340"/>
      <c r="J37" s="340"/>
      <c r="K37" s="340"/>
      <c r="L37" s="340"/>
      <c r="M37" s="341"/>
      <c r="N37" s="341">
        <f t="shared" si="1"/>
        <v>0</v>
      </c>
    </row>
    <row r="38" spans="1:14" s="346" customFormat="1" ht="15" customHeight="1">
      <c r="A38" s="361" t="s">
        <v>282</v>
      </c>
      <c r="B38" s="362">
        <v>0</v>
      </c>
      <c r="C38" s="363">
        <v>0</v>
      </c>
      <c r="D38" s="363">
        <v>0</v>
      </c>
      <c r="E38" s="363">
        <v>0</v>
      </c>
      <c r="F38" s="363">
        <v>0</v>
      </c>
      <c r="G38" s="363">
        <v>0</v>
      </c>
      <c r="H38" s="363">
        <v>0</v>
      </c>
      <c r="I38" s="363">
        <v>0</v>
      </c>
      <c r="J38" s="363">
        <v>0</v>
      </c>
      <c r="K38" s="363">
        <v>0</v>
      </c>
      <c r="L38" s="363">
        <v>0</v>
      </c>
      <c r="M38" s="364">
        <v>0</v>
      </c>
      <c r="N38" s="364">
        <f t="shared" si="1"/>
        <v>0</v>
      </c>
    </row>
    <row r="39" spans="1:14" s="346" customFormat="1" ht="15" customHeight="1">
      <c r="A39" s="365" t="s">
        <v>283</v>
      </c>
      <c r="B39" s="344">
        <v>0</v>
      </c>
      <c r="C39" s="344">
        <v>0</v>
      </c>
      <c r="D39" s="344">
        <v>0</v>
      </c>
      <c r="E39" s="344">
        <v>0</v>
      </c>
      <c r="F39" s="344">
        <v>0</v>
      </c>
      <c r="G39" s="344">
        <v>0</v>
      </c>
      <c r="H39" s="344">
        <v>0</v>
      </c>
      <c r="I39" s="344">
        <v>0</v>
      </c>
      <c r="J39" s="344">
        <v>0</v>
      </c>
      <c r="K39" s="344">
        <v>0</v>
      </c>
      <c r="L39" s="344">
        <v>0</v>
      </c>
      <c r="M39" s="345">
        <v>0</v>
      </c>
      <c r="N39" s="345">
        <f t="shared" si="1"/>
        <v>0</v>
      </c>
    </row>
    <row r="40" spans="1:14" s="346" customFormat="1" ht="15" customHeight="1" thickBot="1">
      <c r="A40" s="361" t="s">
        <v>284</v>
      </c>
      <c r="B40" s="343">
        <v>0</v>
      </c>
      <c r="C40" s="344">
        <v>0</v>
      </c>
      <c r="D40" s="344">
        <v>0</v>
      </c>
      <c r="E40" s="344">
        <v>0</v>
      </c>
      <c r="F40" s="344">
        <v>0</v>
      </c>
      <c r="G40" s="344">
        <v>0</v>
      </c>
      <c r="H40" s="344">
        <v>0</v>
      </c>
      <c r="I40" s="344">
        <v>0</v>
      </c>
      <c r="J40" s="344">
        <v>0</v>
      </c>
      <c r="K40" s="344">
        <v>0</v>
      </c>
      <c r="L40" s="344">
        <v>0</v>
      </c>
      <c r="M40" s="345">
        <v>0</v>
      </c>
      <c r="N40" s="345">
        <f t="shared" si="1"/>
        <v>0</v>
      </c>
    </row>
    <row r="41" spans="1:14" s="334" customFormat="1" ht="15" customHeight="1" thickBot="1">
      <c r="A41" s="366" t="s">
        <v>285</v>
      </c>
      <c r="B41" s="366">
        <f>SUM(B38:B40)</f>
        <v>0</v>
      </c>
      <c r="C41" s="366">
        <f t="shared" ref="C41:M41" si="3">SUM(C38:C40)</f>
        <v>0</v>
      </c>
      <c r="D41" s="366">
        <f t="shared" si="3"/>
        <v>0</v>
      </c>
      <c r="E41" s="366">
        <f t="shared" si="3"/>
        <v>0</v>
      </c>
      <c r="F41" s="366">
        <f t="shared" si="3"/>
        <v>0</v>
      </c>
      <c r="G41" s="366">
        <f t="shared" si="3"/>
        <v>0</v>
      </c>
      <c r="H41" s="366">
        <f t="shared" si="3"/>
        <v>0</v>
      </c>
      <c r="I41" s="366">
        <f t="shared" si="3"/>
        <v>0</v>
      </c>
      <c r="J41" s="366">
        <f t="shared" si="3"/>
        <v>0</v>
      </c>
      <c r="K41" s="366">
        <f t="shared" si="3"/>
        <v>0</v>
      </c>
      <c r="L41" s="366">
        <f t="shared" si="3"/>
        <v>0</v>
      </c>
      <c r="M41" s="366">
        <f t="shared" si="3"/>
        <v>0</v>
      </c>
      <c r="N41" s="366">
        <f t="shared" si="1"/>
        <v>0</v>
      </c>
    </row>
    <row r="42" spans="1:14" s="300" customFormat="1" ht="7.5" customHeight="1" thickBot="1">
      <c r="B42" s="367"/>
      <c r="C42" s="367"/>
      <c r="D42" s="367"/>
      <c r="E42" s="367"/>
      <c r="F42" s="367"/>
      <c r="G42" s="367"/>
      <c r="H42" s="367"/>
      <c r="I42" s="367"/>
      <c r="J42" s="367"/>
      <c r="K42" s="367"/>
      <c r="L42" s="367"/>
      <c r="M42" s="367"/>
      <c r="N42" s="367"/>
    </row>
    <row r="43" spans="1:14" s="334" customFormat="1" ht="15" customHeight="1" thickBot="1">
      <c r="A43" s="338" t="s">
        <v>286</v>
      </c>
      <c r="B43" s="339"/>
      <c r="C43" s="340"/>
      <c r="D43" s="340"/>
      <c r="E43" s="340"/>
      <c r="F43" s="340"/>
      <c r="G43" s="340"/>
      <c r="H43" s="340"/>
      <c r="I43" s="340"/>
      <c r="J43" s="340"/>
      <c r="K43" s="340"/>
      <c r="L43" s="340"/>
      <c r="M43" s="341"/>
      <c r="N43" s="341">
        <f t="shared" si="1"/>
        <v>0</v>
      </c>
    </row>
    <row r="44" spans="1:14" s="346" customFormat="1" ht="15" customHeight="1">
      <c r="A44" s="347" t="s">
        <v>287</v>
      </c>
      <c r="B44" s="343">
        <v>0</v>
      </c>
      <c r="C44" s="344">
        <v>0</v>
      </c>
      <c r="D44" s="344">
        <v>0</v>
      </c>
      <c r="E44" s="344">
        <v>0</v>
      </c>
      <c r="F44" s="344">
        <v>0</v>
      </c>
      <c r="G44" s="344">
        <v>0</v>
      </c>
      <c r="H44" s="344">
        <v>0</v>
      </c>
      <c r="I44" s="344">
        <v>0</v>
      </c>
      <c r="J44" s="344">
        <v>0</v>
      </c>
      <c r="K44" s="344">
        <v>0</v>
      </c>
      <c r="L44" s="344">
        <v>0</v>
      </c>
      <c r="M44" s="345">
        <v>0</v>
      </c>
      <c r="N44" s="345">
        <f t="shared" si="1"/>
        <v>0</v>
      </c>
    </row>
    <row r="45" spans="1:14" s="346" customFormat="1" ht="15" customHeight="1">
      <c r="A45" s="368" t="s">
        <v>288</v>
      </c>
      <c r="B45" s="343">
        <v>0</v>
      </c>
      <c r="C45" s="344">
        <v>0</v>
      </c>
      <c r="D45" s="344">
        <v>0</v>
      </c>
      <c r="E45" s="344">
        <v>0</v>
      </c>
      <c r="F45" s="344">
        <v>0</v>
      </c>
      <c r="G45" s="344">
        <v>0</v>
      </c>
      <c r="H45" s="344">
        <v>0</v>
      </c>
      <c r="I45" s="344">
        <v>0</v>
      </c>
      <c r="J45" s="344">
        <v>0</v>
      </c>
      <c r="K45" s="344">
        <v>0</v>
      </c>
      <c r="L45" s="344">
        <v>0</v>
      </c>
      <c r="M45" s="345">
        <v>0</v>
      </c>
      <c r="N45" s="345">
        <f t="shared" si="1"/>
        <v>0</v>
      </c>
    </row>
    <row r="46" spans="1:14" s="346" customFormat="1" ht="15" customHeight="1">
      <c r="A46" s="368" t="s">
        <v>289</v>
      </c>
      <c r="B46" s="343">
        <v>0</v>
      </c>
      <c r="C46" s="344">
        <v>0</v>
      </c>
      <c r="D46" s="344">
        <v>0</v>
      </c>
      <c r="E46" s="344">
        <v>0</v>
      </c>
      <c r="F46" s="344">
        <v>0</v>
      </c>
      <c r="G46" s="344">
        <v>0</v>
      </c>
      <c r="H46" s="344">
        <v>0</v>
      </c>
      <c r="I46" s="344">
        <v>0</v>
      </c>
      <c r="J46" s="344">
        <v>0</v>
      </c>
      <c r="K46" s="344">
        <v>0</v>
      </c>
      <c r="L46" s="344">
        <v>0</v>
      </c>
      <c r="M46" s="345">
        <v>0</v>
      </c>
      <c r="N46" s="345">
        <f t="shared" si="1"/>
        <v>0</v>
      </c>
    </row>
    <row r="47" spans="1:14" s="346" customFormat="1" ht="15" customHeight="1">
      <c r="A47" s="347" t="s">
        <v>290</v>
      </c>
      <c r="B47" s="343">
        <v>0</v>
      </c>
      <c r="C47" s="344">
        <v>0</v>
      </c>
      <c r="D47" s="344">
        <v>0</v>
      </c>
      <c r="E47" s="344">
        <v>0</v>
      </c>
      <c r="F47" s="344">
        <v>0</v>
      </c>
      <c r="G47" s="344">
        <v>0</v>
      </c>
      <c r="H47" s="344">
        <v>0</v>
      </c>
      <c r="I47" s="344">
        <v>0</v>
      </c>
      <c r="J47" s="344">
        <v>0</v>
      </c>
      <c r="K47" s="344">
        <v>0</v>
      </c>
      <c r="L47" s="344">
        <v>0</v>
      </c>
      <c r="M47" s="345">
        <v>0</v>
      </c>
      <c r="N47" s="345">
        <f t="shared" si="1"/>
        <v>0</v>
      </c>
    </row>
    <row r="48" spans="1:14" s="346" customFormat="1" ht="15" customHeight="1">
      <c r="A48" s="347" t="s">
        <v>291</v>
      </c>
      <c r="B48" s="343">
        <v>0</v>
      </c>
      <c r="C48" s="344">
        <v>0</v>
      </c>
      <c r="D48" s="344">
        <v>0</v>
      </c>
      <c r="E48" s="344">
        <v>0</v>
      </c>
      <c r="F48" s="344">
        <v>0</v>
      </c>
      <c r="G48" s="344">
        <v>0</v>
      </c>
      <c r="H48" s="344">
        <v>0</v>
      </c>
      <c r="I48" s="344">
        <v>0</v>
      </c>
      <c r="J48" s="344">
        <v>0</v>
      </c>
      <c r="K48" s="344">
        <v>0</v>
      </c>
      <c r="L48" s="344">
        <v>0</v>
      </c>
      <c r="M48" s="345">
        <v>0</v>
      </c>
      <c r="N48" s="345">
        <f t="shared" si="1"/>
        <v>0</v>
      </c>
    </row>
    <row r="49" spans="1:14" s="346" customFormat="1" ht="15" customHeight="1">
      <c r="A49" s="347" t="s">
        <v>292</v>
      </c>
      <c r="B49" s="343">
        <v>0</v>
      </c>
      <c r="C49" s="344">
        <v>0</v>
      </c>
      <c r="D49" s="344">
        <v>0</v>
      </c>
      <c r="E49" s="344">
        <v>0</v>
      </c>
      <c r="F49" s="344">
        <v>0</v>
      </c>
      <c r="G49" s="344">
        <v>0</v>
      </c>
      <c r="H49" s="344">
        <v>0</v>
      </c>
      <c r="I49" s="344">
        <v>0</v>
      </c>
      <c r="J49" s="344">
        <v>0</v>
      </c>
      <c r="K49" s="344">
        <v>0</v>
      </c>
      <c r="L49" s="344">
        <v>0</v>
      </c>
      <c r="M49" s="345">
        <v>0</v>
      </c>
      <c r="N49" s="345">
        <f t="shared" si="1"/>
        <v>0</v>
      </c>
    </row>
    <row r="50" spans="1:14" s="346" customFormat="1" ht="15" customHeight="1">
      <c r="A50" s="347" t="s">
        <v>293</v>
      </c>
      <c r="B50" s="343">
        <v>0</v>
      </c>
      <c r="C50" s="344">
        <v>0</v>
      </c>
      <c r="D50" s="344">
        <v>0</v>
      </c>
      <c r="E50" s="344">
        <v>0</v>
      </c>
      <c r="F50" s="344">
        <v>0</v>
      </c>
      <c r="G50" s="344">
        <v>0</v>
      </c>
      <c r="H50" s="344">
        <v>0</v>
      </c>
      <c r="I50" s="344">
        <v>0</v>
      </c>
      <c r="J50" s="344">
        <v>0</v>
      </c>
      <c r="K50" s="344">
        <v>0</v>
      </c>
      <c r="L50" s="344">
        <v>0</v>
      </c>
      <c r="M50" s="345">
        <v>0</v>
      </c>
      <c r="N50" s="345">
        <f t="shared" si="1"/>
        <v>0</v>
      </c>
    </row>
    <row r="51" spans="1:14" s="346" customFormat="1" ht="15" customHeight="1">
      <c r="A51" s="347" t="s">
        <v>294</v>
      </c>
      <c r="B51" s="343">
        <v>0</v>
      </c>
      <c r="C51" s="344">
        <v>0</v>
      </c>
      <c r="D51" s="344">
        <v>0</v>
      </c>
      <c r="E51" s="344">
        <v>0</v>
      </c>
      <c r="F51" s="344">
        <v>0</v>
      </c>
      <c r="G51" s="344">
        <v>0</v>
      </c>
      <c r="H51" s="344">
        <v>0</v>
      </c>
      <c r="I51" s="344">
        <v>0</v>
      </c>
      <c r="J51" s="344">
        <v>0</v>
      </c>
      <c r="K51" s="344">
        <v>0</v>
      </c>
      <c r="L51" s="344">
        <v>0</v>
      </c>
      <c r="M51" s="345">
        <v>0</v>
      </c>
      <c r="N51" s="345">
        <f t="shared" si="1"/>
        <v>0</v>
      </c>
    </row>
    <row r="52" spans="1:14" s="346" customFormat="1" ht="15" customHeight="1">
      <c r="A52" s="347" t="s">
        <v>295</v>
      </c>
      <c r="B52" s="343">
        <v>0</v>
      </c>
      <c r="C52" s="344">
        <v>0</v>
      </c>
      <c r="D52" s="344">
        <v>0</v>
      </c>
      <c r="E52" s="344">
        <v>0</v>
      </c>
      <c r="F52" s="344">
        <v>0</v>
      </c>
      <c r="G52" s="344">
        <v>0</v>
      </c>
      <c r="H52" s="344">
        <v>0</v>
      </c>
      <c r="I52" s="344">
        <v>0</v>
      </c>
      <c r="J52" s="344">
        <v>0</v>
      </c>
      <c r="K52" s="344">
        <v>0</v>
      </c>
      <c r="L52" s="344">
        <v>0</v>
      </c>
      <c r="M52" s="345">
        <v>0</v>
      </c>
      <c r="N52" s="345">
        <f t="shared" si="1"/>
        <v>0</v>
      </c>
    </row>
    <row r="53" spans="1:14" s="346" customFormat="1" ht="15" customHeight="1">
      <c r="A53" s="347" t="s">
        <v>296</v>
      </c>
      <c r="B53" s="343">
        <v>0</v>
      </c>
      <c r="C53" s="344">
        <v>0</v>
      </c>
      <c r="D53" s="344">
        <v>0</v>
      </c>
      <c r="E53" s="344">
        <v>0</v>
      </c>
      <c r="F53" s="344">
        <v>0</v>
      </c>
      <c r="G53" s="344">
        <v>0</v>
      </c>
      <c r="H53" s="344">
        <v>0</v>
      </c>
      <c r="I53" s="344">
        <v>0</v>
      </c>
      <c r="J53" s="344">
        <v>0</v>
      </c>
      <c r="K53" s="344">
        <v>0</v>
      </c>
      <c r="L53" s="344">
        <v>0</v>
      </c>
      <c r="M53" s="345">
        <v>0</v>
      </c>
      <c r="N53" s="345">
        <f t="shared" si="1"/>
        <v>0</v>
      </c>
    </row>
    <row r="54" spans="1:14" s="346" customFormat="1" ht="15" customHeight="1">
      <c r="A54" s="347" t="s">
        <v>297</v>
      </c>
      <c r="B54" s="343">
        <v>0</v>
      </c>
      <c r="C54" s="344">
        <v>0</v>
      </c>
      <c r="D54" s="344">
        <v>0</v>
      </c>
      <c r="E54" s="344">
        <v>0</v>
      </c>
      <c r="F54" s="344">
        <v>0</v>
      </c>
      <c r="G54" s="344">
        <v>0</v>
      </c>
      <c r="H54" s="344">
        <v>0</v>
      </c>
      <c r="I54" s="344">
        <v>0</v>
      </c>
      <c r="J54" s="344">
        <v>0</v>
      </c>
      <c r="K54" s="344">
        <v>0</v>
      </c>
      <c r="L54" s="344">
        <v>0</v>
      </c>
      <c r="M54" s="345">
        <v>0</v>
      </c>
      <c r="N54" s="345">
        <f t="shared" si="1"/>
        <v>0</v>
      </c>
    </row>
    <row r="55" spans="1:14" s="346" customFormat="1" ht="15" customHeight="1">
      <c r="A55" s="347" t="s">
        <v>298</v>
      </c>
      <c r="B55" s="343">
        <v>0</v>
      </c>
      <c r="C55" s="344">
        <v>0</v>
      </c>
      <c r="D55" s="344">
        <v>0</v>
      </c>
      <c r="E55" s="344">
        <v>0</v>
      </c>
      <c r="F55" s="344">
        <v>0</v>
      </c>
      <c r="G55" s="344">
        <v>0</v>
      </c>
      <c r="H55" s="344">
        <v>0</v>
      </c>
      <c r="I55" s="344">
        <v>0</v>
      </c>
      <c r="J55" s="344">
        <v>0</v>
      </c>
      <c r="K55" s="344">
        <v>0</v>
      </c>
      <c r="L55" s="344">
        <v>0</v>
      </c>
      <c r="M55" s="345">
        <v>0</v>
      </c>
      <c r="N55" s="345">
        <f t="shared" si="1"/>
        <v>0</v>
      </c>
    </row>
    <row r="56" spans="1:14" s="346" customFormat="1" ht="15" customHeight="1">
      <c r="A56" s="347" t="s">
        <v>299</v>
      </c>
      <c r="B56" s="343">
        <v>0</v>
      </c>
      <c r="C56" s="344">
        <v>0</v>
      </c>
      <c r="D56" s="344">
        <v>0</v>
      </c>
      <c r="E56" s="344">
        <v>0</v>
      </c>
      <c r="F56" s="344">
        <v>0</v>
      </c>
      <c r="G56" s="344">
        <v>0</v>
      </c>
      <c r="H56" s="344">
        <v>0</v>
      </c>
      <c r="I56" s="344">
        <v>0</v>
      </c>
      <c r="J56" s="344">
        <v>0</v>
      </c>
      <c r="K56" s="344">
        <v>0</v>
      </c>
      <c r="L56" s="344">
        <v>0</v>
      </c>
      <c r="M56" s="345">
        <v>0</v>
      </c>
      <c r="N56" s="345">
        <f t="shared" si="1"/>
        <v>0</v>
      </c>
    </row>
    <row r="57" spans="1:14" s="346" customFormat="1" ht="15" customHeight="1">
      <c r="A57" s="347" t="s">
        <v>300</v>
      </c>
      <c r="B57" s="343">
        <v>0</v>
      </c>
      <c r="C57" s="344">
        <v>0</v>
      </c>
      <c r="D57" s="344">
        <v>0</v>
      </c>
      <c r="E57" s="344">
        <v>0</v>
      </c>
      <c r="F57" s="344">
        <v>0</v>
      </c>
      <c r="G57" s="344">
        <v>0</v>
      </c>
      <c r="H57" s="344">
        <v>0</v>
      </c>
      <c r="I57" s="344">
        <v>0</v>
      </c>
      <c r="J57" s="344">
        <v>0</v>
      </c>
      <c r="K57" s="344">
        <v>0</v>
      </c>
      <c r="L57" s="344">
        <v>0</v>
      </c>
      <c r="M57" s="345">
        <v>0</v>
      </c>
      <c r="N57" s="345">
        <f t="shared" si="1"/>
        <v>0</v>
      </c>
    </row>
    <row r="58" spans="1:14" s="346" customFormat="1" ht="15" customHeight="1">
      <c r="A58" s="347" t="s">
        <v>301</v>
      </c>
      <c r="B58" s="343">
        <v>0</v>
      </c>
      <c r="C58" s="344">
        <v>0</v>
      </c>
      <c r="D58" s="344">
        <v>0</v>
      </c>
      <c r="E58" s="344">
        <v>0</v>
      </c>
      <c r="F58" s="344">
        <v>0</v>
      </c>
      <c r="G58" s="344">
        <v>0</v>
      </c>
      <c r="H58" s="344">
        <v>0</v>
      </c>
      <c r="I58" s="344">
        <v>0</v>
      </c>
      <c r="J58" s="344">
        <v>0</v>
      </c>
      <c r="K58" s="344">
        <v>0</v>
      </c>
      <c r="L58" s="344">
        <v>0</v>
      </c>
      <c r="M58" s="345">
        <v>0</v>
      </c>
      <c r="N58" s="345">
        <f t="shared" si="1"/>
        <v>0</v>
      </c>
    </row>
    <row r="59" spans="1:14" s="346" customFormat="1" ht="15" customHeight="1" thickBot="1">
      <c r="A59" s="347" t="s">
        <v>302</v>
      </c>
      <c r="B59" s="343">
        <v>0</v>
      </c>
      <c r="C59" s="344">
        <v>0</v>
      </c>
      <c r="D59" s="344">
        <v>0</v>
      </c>
      <c r="E59" s="344">
        <v>0</v>
      </c>
      <c r="F59" s="344">
        <v>0</v>
      </c>
      <c r="G59" s="344">
        <v>0</v>
      </c>
      <c r="H59" s="344">
        <v>0</v>
      </c>
      <c r="I59" s="344">
        <v>0</v>
      </c>
      <c r="J59" s="344">
        <v>0</v>
      </c>
      <c r="K59" s="344">
        <v>0</v>
      </c>
      <c r="L59" s="344">
        <v>0</v>
      </c>
      <c r="M59" s="345">
        <v>0</v>
      </c>
      <c r="N59" s="345">
        <f t="shared" si="1"/>
        <v>0</v>
      </c>
    </row>
    <row r="60" spans="1:14" s="334" customFormat="1" ht="15" customHeight="1" thickBot="1">
      <c r="A60" s="366" t="s">
        <v>303</v>
      </c>
      <c r="B60" s="366">
        <f t="shared" ref="B60:N60" si="4">SUM(B44:B59)</f>
        <v>0</v>
      </c>
      <c r="C60" s="366">
        <f t="shared" si="4"/>
        <v>0</v>
      </c>
      <c r="D60" s="366">
        <f t="shared" si="4"/>
        <v>0</v>
      </c>
      <c r="E60" s="366">
        <f t="shared" si="4"/>
        <v>0</v>
      </c>
      <c r="F60" s="366">
        <f t="shared" si="4"/>
        <v>0</v>
      </c>
      <c r="G60" s="366">
        <f t="shared" si="4"/>
        <v>0</v>
      </c>
      <c r="H60" s="366">
        <f t="shared" si="4"/>
        <v>0</v>
      </c>
      <c r="I60" s="366">
        <f t="shared" si="4"/>
        <v>0</v>
      </c>
      <c r="J60" s="366">
        <f t="shared" si="4"/>
        <v>0</v>
      </c>
      <c r="K60" s="366">
        <f t="shared" si="4"/>
        <v>0</v>
      </c>
      <c r="L60" s="366">
        <f t="shared" si="4"/>
        <v>0</v>
      </c>
      <c r="M60" s="366">
        <f t="shared" si="4"/>
        <v>0</v>
      </c>
      <c r="N60" s="366">
        <f t="shared" si="4"/>
        <v>0</v>
      </c>
    </row>
    <row r="61" spans="1:14" s="334" customFormat="1" ht="6.75" customHeight="1" thickBot="1">
      <c r="A61" s="366"/>
      <c r="B61" s="369"/>
      <c r="C61" s="369"/>
      <c r="D61" s="369"/>
      <c r="E61" s="369"/>
      <c r="F61" s="369"/>
      <c r="G61" s="369"/>
      <c r="H61" s="369"/>
      <c r="I61" s="369"/>
      <c r="J61" s="369"/>
      <c r="K61" s="369"/>
      <c r="L61" s="369"/>
      <c r="M61" s="369"/>
      <c r="N61" s="369"/>
    </row>
    <row r="62" spans="1:14" s="334" customFormat="1" ht="15" customHeight="1" thickBot="1">
      <c r="A62" s="338" t="s">
        <v>304</v>
      </c>
      <c r="B62" s="339"/>
      <c r="C62" s="340"/>
      <c r="D62" s="340"/>
      <c r="E62" s="340"/>
      <c r="F62" s="340"/>
      <c r="G62" s="340"/>
      <c r="H62" s="340"/>
      <c r="I62" s="340"/>
      <c r="J62" s="340"/>
      <c r="K62" s="340"/>
      <c r="L62" s="340"/>
      <c r="M62" s="341"/>
      <c r="N62" s="341">
        <f t="shared" ref="N62" si="5">SUM(B62:M62)</f>
        <v>0</v>
      </c>
    </row>
    <row r="63" spans="1:14" s="346" customFormat="1" ht="15" customHeight="1">
      <c r="A63" s="370" t="s">
        <v>305</v>
      </c>
      <c r="B63" s="362">
        <v>0</v>
      </c>
      <c r="C63" s="362">
        <v>0</v>
      </c>
      <c r="D63" s="362">
        <v>0</v>
      </c>
      <c r="E63" s="362">
        <v>0</v>
      </c>
      <c r="F63" s="362">
        <v>0</v>
      </c>
      <c r="G63" s="362">
        <v>0</v>
      </c>
      <c r="H63" s="362">
        <v>0</v>
      </c>
      <c r="I63" s="362">
        <v>0</v>
      </c>
      <c r="J63" s="362">
        <v>0</v>
      </c>
      <c r="K63" s="362">
        <v>0</v>
      </c>
      <c r="L63" s="362">
        <v>0</v>
      </c>
      <c r="M63" s="362">
        <v>0</v>
      </c>
      <c r="N63" s="362">
        <f t="shared" si="1"/>
        <v>0</v>
      </c>
    </row>
    <row r="64" spans="1:14" s="352" customFormat="1" ht="15" customHeight="1" thickBot="1">
      <c r="A64" s="370" t="s">
        <v>306</v>
      </c>
      <c r="B64" s="371">
        <v>0</v>
      </c>
      <c r="C64" s="371">
        <v>0</v>
      </c>
      <c r="D64" s="371">
        <v>0</v>
      </c>
      <c r="E64" s="371">
        <v>0</v>
      </c>
      <c r="F64" s="371">
        <v>0</v>
      </c>
      <c r="G64" s="371">
        <v>0</v>
      </c>
      <c r="H64" s="371">
        <v>0</v>
      </c>
      <c r="I64" s="371">
        <v>0</v>
      </c>
      <c r="J64" s="371">
        <v>0</v>
      </c>
      <c r="K64" s="371">
        <v>0</v>
      </c>
      <c r="L64" s="371">
        <v>0</v>
      </c>
      <c r="M64" s="371">
        <v>0</v>
      </c>
      <c r="N64" s="371">
        <f t="shared" si="1"/>
        <v>0</v>
      </c>
    </row>
    <row r="65" spans="1:14" s="334" customFormat="1" ht="15" customHeight="1" thickBot="1">
      <c r="A65" s="338" t="s">
        <v>307</v>
      </c>
      <c r="B65" s="372"/>
      <c r="C65" s="372"/>
      <c r="D65" s="372"/>
      <c r="E65" s="372"/>
      <c r="F65" s="372"/>
      <c r="G65" s="372"/>
      <c r="H65" s="372"/>
      <c r="I65" s="372"/>
      <c r="J65" s="372"/>
      <c r="K65" s="372"/>
      <c r="L65" s="372"/>
      <c r="M65" s="372"/>
      <c r="N65" s="372">
        <f t="shared" si="1"/>
        <v>0</v>
      </c>
    </row>
    <row r="66" spans="1:14" s="374" customFormat="1" ht="15.75" customHeight="1">
      <c r="A66" s="373" t="s">
        <v>308</v>
      </c>
      <c r="B66" s="343">
        <v>0</v>
      </c>
      <c r="C66" s="343">
        <f t="shared" ref="C66:M66" si="6">C35-C70</f>
        <v>0</v>
      </c>
      <c r="D66" s="343">
        <f t="shared" si="6"/>
        <v>0</v>
      </c>
      <c r="E66" s="343">
        <f t="shared" si="6"/>
        <v>0</v>
      </c>
      <c r="F66" s="343">
        <f t="shared" si="6"/>
        <v>0</v>
      </c>
      <c r="G66" s="343">
        <f t="shared" si="6"/>
        <v>0</v>
      </c>
      <c r="H66" s="343">
        <f t="shared" si="6"/>
        <v>0</v>
      </c>
      <c r="I66" s="343">
        <f t="shared" si="6"/>
        <v>0</v>
      </c>
      <c r="J66" s="343">
        <f t="shared" si="6"/>
        <v>0</v>
      </c>
      <c r="K66" s="343">
        <f t="shared" si="6"/>
        <v>0</v>
      </c>
      <c r="L66" s="343">
        <f t="shared" si="6"/>
        <v>0</v>
      </c>
      <c r="M66" s="343">
        <f t="shared" si="6"/>
        <v>0</v>
      </c>
      <c r="N66" s="343">
        <f t="shared" si="1"/>
        <v>0</v>
      </c>
    </row>
    <row r="67" spans="1:14" s="346" customFormat="1" ht="15" customHeight="1" thickBot="1">
      <c r="A67" s="375" t="s">
        <v>309</v>
      </c>
      <c r="B67" s="343">
        <v>0</v>
      </c>
      <c r="C67" s="344">
        <v>0</v>
      </c>
      <c r="D67" s="344">
        <v>0</v>
      </c>
      <c r="E67" s="344">
        <v>0</v>
      </c>
      <c r="F67" s="344">
        <v>0</v>
      </c>
      <c r="G67" s="344">
        <v>0</v>
      </c>
      <c r="H67" s="344">
        <v>0</v>
      </c>
      <c r="I67" s="344">
        <v>0</v>
      </c>
      <c r="J67" s="344">
        <v>0</v>
      </c>
      <c r="K67" s="344">
        <v>0</v>
      </c>
      <c r="L67" s="344">
        <v>0</v>
      </c>
      <c r="M67" s="345">
        <v>0</v>
      </c>
      <c r="N67" s="345">
        <f t="shared" si="1"/>
        <v>0</v>
      </c>
    </row>
    <row r="68" spans="1:14" s="377" customFormat="1" ht="17.25" customHeight="1" thickBot="1">
      <c r="A68" s="338" t="s">
        <v>310</v>
      </c>
      <c r="B68" s="376">
        <v>0</v>
      </c>
      <c r="C68" s="376">
        <v>0</v>
      </c>
      <c r="D68" s="376">
        <v>0</v>
      </c>
      <c r="E68" s="376">
        <v>0</v>
      </c>
      <c r="F68" s="376">
        <v>0</v>
      </c>
      <c r="G68" s="376">
        <v>0</v>
      </c>
      <c r="H68" s="376">
        <v>0</v>
      </c>
      <c r="I68" s="376">
        <v>0</v>
      </c>
      <c r="J68" s="376">
        <v>0</v>
      </c>
      <c r="K68" s="376">
        <v>0</v>
      </c>
      <c r="L68" s="376">
        <v>0</v>
      </c>
      <c r="M68" s="376">
        <v>0</v>
      </c>
      <c r="N68" s="376">
        <f t="shared" si="1"/>
        <v>0</v>
      </c>
    </row>
    <row r="69" spans="1:14" s="378" customFormat="1" ht="18.75" customHeight="1" thickBot="1">
      <c r="A69" s="333" t="s">
        <v>311</v>
      </c>
      <c r="B69" s="333">
        <f t="shared" ref="B69:N69" si="7">B41+B60++B63+B64+B66+B67+B68</f>
        <v>0</v>
      </c>
      <c r="C69" s="333">
        <f t="shared" si="7"/>
        <v>0</v>
      </c>
      <c r="D69" s="333">
        <f t="shared" si="7"/>
        <v>0</v>
      </c>
      <c r="E69" s="333">
        <f t="shared" si="7"/>
        <v>0</v>
      </c>
      <c r="F69" s="333">
        <f t="shared" si="7"/>
        <v>0</v>
      </c>
      <c r="G69" s="333">
        <f t="shared" si="7"/>
        <v>0</v>
      </c>
      <c r="H69" s="333">
        <f t="shared" si="7"/>
        <v>0</v>
      </c>
      <c r="I69" s="333">
        <f t="shared" si="7"/>
        <v>0</v>
      </c>
      <c r="J69" s="333">
        <f t="shared" si="7"/>
        <v>0</v>
      </c>
      <c r="K69" s="333">
        <f t="shared" si="7"/>
        <v>0</v>
      </c>
      <c r="L69" s="333">
        <f t="shared" si="7"/>
        <v>0</v>
      </c>
      <c r="M69" s="333">
        <f t="shared" si="7"/>
        <v>0</v>
      </c>
      <c r="N69" s="333">
        <f t="shared" si="7"/>
        <v>0</v>
      </c>
    </row>
    <row r="70" spans="1:14" s="346" customFormat="1" ht="26.25" customHeight="1">
      <c r="A70" s="379" t="s">
        <v>312</v>
      </c>
      <c r="B70" s="380">
        <v>0</v>
      </c>
      <c r="C70" s="380">
        <v>0</v>
      </c>
      <c r="D70" s="380">
        <v>0</v>
      </c>
      <c r="E70" s="380">
        <v>0</v>
      </c>
      <c r="F70" s="380">
        <v>0</v>
      </c>
      <c r="G70" s="380">
        <v>0</v>
      </c>
      <c r="H70" s="380">
        <v>0</v>
      </c>
      <c r="I70" s="380">
        <v>0</v>
      </c>
      <c r="J70" s="380">
        <v>0</v>
      </c>
      <c r="K70" s="380">
        <v>0</v>
      </c>
      <c r="L70" s="380">
        <v>0</v>
      </c>
      <c r="M70" s="380">
        <v>0</v>
      </c>
      <c r="N70" s="380">
        <f>SUM(B70:M70)</f>
        <v>0</v>
      </c>
    </row>
    <row r="71" spans="1:14" s="382" customFormat="1" ht="13.5" customHeight="1" thickBot="1">
      <c r="A71" s="381" t="s">
        <v>313</v>
      </c>
      <c r="B71" s="362">
        <v>0</v>
      </c>
      <c r="C71" s="362">
        <v>0</v>
      </c>
      <c r="D71" s="362">
        <v>0</v>
      </c>
      <c r="E71" s="362">
        <v>0</v>
      </c>
      <c r="F71" s="362">
        <v>0</v>
      </c>
      <c r="G71" s="362">
        <v>0</v>
      </c>
      <c r="H71" s="362">
        <v>0</v>
      </c>
      <c r="I71" s="362">
        <v>0</v>
      </c>
      <c r="J71" s="362">
        <v>0</v>
      </c>
      <c r="K71" s="362">
        <v>0</v>
      </c>
      <c r="L71" s="362">
        <v>0</v>
      </c>
      <c r="M71" s="362">
        <v>0</v>
      </c>
      <c r="N71" s="362">
        <f t="shared" ref="N71" si="8">SUM(B71:M71)</f>
        <v>0</v>
      </c>
    </row>
    <row r="72" spans="1:14" s="300" customFormat="1" ht="37.5" customHeight="1" thickTop="1" thickBot="1">
      <c r="A72" s="383" t="s">
        <v>314</v>
      </c>
      <c r="B72" s="384">
        <f>B23+B33-B69</f>
        <v>0</v>
      </c>
      <c r="C72" s="384">
        <f t="shared" ref="C72:M72" si="9">C23+C33-C69</f>
        <v>0</v>
      </c>
      <c r="D72" s="384">
        <f t="shared" si="9"/>
        <v>0</v>
      </c>
      <c r="E72" s="384">
        <f t="shared" si="9"/>
        <v>0</v>
      </c>
      <c r="F72" s="384">
        <f t="shared" si="9"/>
        <v>0</v>
      </c>
      <c r="G72" s="384">
        <f t="shared" si="9"/>
        <v>0</v>
      </c>
      <c r="H72" s="384">
        <f t="shared" si="9"/>
        <v>0</v>
      </c>
      <c r="I72" s="384">
        <f t="shared" si="9"/>
        <v>0</v>
      </c>
      <c r="J72" s="384">
        <f t="shared" si="9"/>
        <v>0</v>
      </c>
      <c r="K72" s="384">
        <f t="shared" si="9"/>
        <v>0</v>
      </c>
      <c r="L72" s="384">
        <f t="shared" si="9"/>
        <v>0</v>
      </c>
      <c r="M72" s="384">
        <f t="shared" si="9"/>
        <v>0</v>
      </c>
      <c r="N72" s="384">
        <f>SUM(B72:M72)</f>
        <v>0</v>
      </c>
    </row>
    <row r="73" spans="1:14" s="387" customFormat="1" ht="15.75" customHeight="1" thickTop="1" thickBot="1">
      <c r="A73" s="385"/>
      <c r="B73" s="386"/>
      <c r="C73" s="386"/>
      <c r="D73" s="386"/>
      <c r="E73" s="386"/>
      <c r="F73" s="386"/>
      <c r="G73" s="386"/>
      <c r="H73" s="386"/>
      <c r="I73" s="386"/>
      <c r="J73" s="386"/>
      <c r="K73" s="386"/>
      <c r="L73" s="386"/>
      <c r="M73" s="386"/>
      <c r="N73" s="386"/>
    </row>
    <row r="74" spans="1:14" s="300" customFormat="1" ht="13.5" thickBot="1">
      <c r="A74" s="388" t="s">
        <v>315</v>
      </c>
      <c r="B74" s="389"/>
      <c r="C74" s="390"/>
      <c r="D74" s="390"/>
      <c r="E74" s="390"/>
      <c r="F74" s="390"/>
      <c r="G74" s="390"/>
      <c r="H74" s="390"/>
      <c r="I74" s="390"/>
      <c r="J74" s="390"/>
      <c r="K74" s="390"/>
      <c r="L74" s="390"/>
      <c r="M74" s="391"/>
      <c r="N74" s="367"/>
    </row>
    <row r="75" spans="1:14" s="382" customFormat="1">
      <c r="A75" s="392" t="s">
        <v>316</v>
      </c>
      <c r="B75" s="362">
        <v>0</v>
      </c>
      <c r="C75" s="362">
        <v>0</v>
      </c>
      <c r="D75" s="362">
        <v>0</v>
      </c>
      <c r="E75" s="362">
        <v>0</v>
      </c>
      <c r="F75" s="362">
        <v>0</v>
      </c>
      <c r="G75" s="362">
        <v>0</v>
      </c>
      <c r="H75" s="362">
        <v>0</v>
      </c>
      <c r="I75" s="362">
        <v>0</v>
      </c>
      <c r="J75" s="362">
        <v>0</v>
      </c>
      <c r="K75" s="362">
        <v>0</v>
      </c>
      <c r="L75" s="362">
        <v>0</v>
      </c>
      <c r="M75" s="362">
        <v>0</v>
      </c>
      <c r="N75" s="393"/>
    </row>
    <row r="76" spans="1:14" s="382" customFormat="1">
      <c r="A76" s="370" t="s">
        <v>317</v>
      </c>
      <c r="B76" s="362">
        <v>0</v>
      </c>
      <c r="C76" s="362">
        <v>0</v>
      </c>
      <c r="D76" s="362">
        <v>0</v>
      </c>
      <c r="E76" s="362">
        <v>0</v>
      </c>
      <c r="F76" s="362">
        <v>0</v>
      </c>
      <c r="G76" s="362">
        <v>0</v>
      </c>
      <c r="H76" s="362">
        <v>0</v>
      </c>
      <c r="I76" s="362">
        <v>0</v>
      </c>
      <c r="J76" s="362">
        <v>0</v>
      </c>
      <c r="K76" s="362">
        <v>0</v>
      </c>
      <c r="L76" s="362">
        <v>0</v>
      </c>
      <c r="M76" s="362">
        <v>0</v>
      </c>
      <c r="N76" s="393"/>
    </row>
    <row r="77" spans="1:14" s="382" customFormat="1">
      <c r="A77" s="370" t="s">
        <v>318</v>
      </c>
      <c r="B77" s="362">
        <v>0</v>
      </c>
      <c r="C77" s="362">
        <v>0</v>
      </c>
      <c r="D77" s="362">
        <v>0</v>
      </c>
      <c r="E77" s="362">
        <v>0</v>
      </c>
      <c r="F77" s="362">
        <v>0</v>
      </c>
      <c r="G77" s="362">
        <v>0</v>
      </c>
      <c r="H77" s="362">
        <v>0</v>
      </c>
      <c r="I77" s="362">
        <v>0</v>
      </c>
      <c r="J77" s="362">
        <v>0</v>
      </c>
      <c r="K77" s="362">
        <v>0</v>
      </c>
      <c r="L77" s="362">
        <v>0</v>
      </c>
      <c r="M77" s="362">
        <v>0</v>
      </c>
      <c r="N77" s="393"/>
    </row>
    <row r="78" spans="1:14" s="382" customFormat="1">
      <c r="A78" s="370" t="s">
        <v>319</v>
      </c>
      <c r="B78" s="362">
        <v>0</v>
      </c>
      <c r="C78" s="362">
        <v>0</v>
      </c>
      <c r="D78" s="362">
        <v>0</v>
      </c>
      <c r="E78" s="362">
        <v>0</v>
      </c>
      <c r="F78" s="362">
        <v>0</v>
      </c>
      <c r="G78" s="362">
        <v>0</v>
      </c>
      <c r="H78" s="362">
        <v>0</v>
      </c>
      <c r="I78" s="362">
        <v>0</v>
      </c>
      <c r="J78" s="362">
        <v>0</v>
      </c>
      <c r="K78" s="362">
        <v>0</v>
      </c>
      <c r="L78" s="362">
        <v>0</v>
      </c>
      <c r="M78" s="362">
        <v>0</v>
      </c>
      <c r="N78" s="393"/>
    </row>
    <row r="79" spans="1:14" s="382" customFormat="1">
      <c r="A79" s="370" t="s">
        <v>320</v>
      </c>
      <c r="B79" s="362">
        <v>0</v>
      </c>
      <c r="C79" s="362">
        <v>0</v>
      </c>
      <c r="D79" s="362">
        <v>0</v>
      </c>
      <c r="E79" s="362">
        <v>0</v>
      </c>
      <c r="F79" s="362">
        <v>0</v>
      </c>
      <c r="G79" s="362">
        <v>0</v>
      </c>
      <c r="H79" s="362">
        <v>0</v>
      </c>
      <c r="I79" s="362">
        <v>0</v>
      </c>
      <c r="J79" s="362">
        <v>0</v>
      </c>
      <c r="K79" s="362">
        <v>0</v>
      </c>
      <c r="L79" s="362">
        <v>0</v>
      </c>
      <c r="M79" s="362">
        <v>0</v>
      </c>
      <c r="N79" s="393"/>
    </row>
    <row r="80" spans="1:14" s="382" customFormat="1" ht="13.5" thickBot="1">
      <c r="A80" s="370" t="s">
        <v>321</v>
      </c>
      <c r="B80" s="362">
        <v>0</v>
      </c>
      <c r="C80" s="362">
        <v>0</v>
      </c>
      <c r="D80" s="362">
        <v>0</v>
      </c>
      <c r="E80" s="362">
        <v>0</v>
      </c>
      <c r="F80" s="362">
        <v>0</v>
      </c>
      <c r="G80" s="362">
        <v>0</v>
      </c>
      <c r="H80" s="362">
        <v>0</v>
      </c>
      <c r="I80" s="362">
        <v>0</v>
      </c>
      <c r="J80" s="362">
        <v>0</v>
      </c>
      <c r="K80" s="362">
        <v>0</v>
      </c>
      <c r="L80" s="362">
        <v>0</v>
      </c>
      <c r="M80" s="362">
        <v>0</v>
      </c>
      <c r="N80" s="393"/>
    </row>
    <row r="81" spans="1:14" s="300" customFormat="1" ht="14.25" thickTop="1" thickBot="1">
      <c r="A81" s="383" t="s">
        <v>322</v>
      </c>
      <c r="B81" s="384">
        <f>SUM(B75:B80)</f>
        <v>0</v>
      </c>
      <c r="C81" s="384">
        <f t="shared" ref="C81:M81" si="10">IF(SUM(C75:C80)=0,B81-C72,SUM(C75:C80))</f>
        <v>0</v>
      </c>
      <c r="D81" s="384">
        <f t="shared" si="10"/>
        <v>0</v>
      </c>
      <c r="E81" s="384">
        <f t="shared" si="10"/>
        <v>0</v>
      </c>
      <c r="F81" s="384">
        <f t="shared" si="10"/>
        <v>0</v>
      </c>
      <c r="G81" s="384">
        <f t="shared" si="10"/>
        <v>0</v>
      </c>
      <c r="H81" s="384">
        <f t="shared" si="10"/>
        <v>0</v>
      </c>
      <c r="I81" s="384">
        <f t="shared" si="10"/>
        <v>0</v>
      </c>
      <c r="J81" s="384">
        <f t="shared" si="10"/>
        <v>0</v>
      </c>
      <c r="K81" s="384">
        <f t="shared" si="10"/>
        <v>0</v>
      </c>
      <c r="L81" s="384">
        <f t="shared" si="10"/>
        <v>0</v>
      </c>
      <c r="M81" s="384">
        <f t="shared" si="10"/>
        <v>0</v>
      </c>
      <c r="N81" s="367"/>
    </row>
    <row r="82" spans="1:14" s="300" customFormat="1" ht="7.5" customHeight="1" thickTop="1" thickBot="1">
      <c r="A82" s="394"/>
      <c r="B82" s="367"/>
      <c r="C82" s="367"/>
      <c r="D82" s="367"/>
      <c r="E82" s="367"/>
      <c r="F82" s="367"/>
      <c r="G82" s="367"/>
      <c r="H82" s="367"/>
      <c r="I82" s="367"/>
      <c r="J82" s="367"/>
      <c r="K82" s="367"/>
      <c r="L82" s="367"/>
      <c r="M82" s="367"/>
      <c r="N82" s="367"/>
    </row>
    <row r="83" spans="1:14" s="382" customFormat="1" ht="14.25" thickTop="1" thickBot="1">
      <c r="A83" s="395" t="s">
        <v>323</v>
      </c>
      <c r="B83" s="396">
        <v>0</v>
      </c>
      <c r="C83" s="396">
        <v>0</v>
      </c>
      <c r="D83" s="396">
        <v>0</v>
      </c>
      <c r="E83" s="396">
        <v>0</v>
      </c>
      <c r="F83" s="396">
        <v>0</v>
      </c>
      <c r="G83" s="396">
        <v>0</v>
      </c>
      <c r="H83" s="396">
        <v>0</v>
      </c>
      <c r="I83" s="396">
        <v>0</v>
      </c>
      <c r="J83" s="396">
        <v>0</v>
      </c>
      <c r="K83" s="396">
        <v>0</v>
      </c>
      <c r="L83" s="396">
        <v>0</v>
      </c>
      <c r="M83" s="396">
        <v>0</v>
      </c>
      <c r="N83" s="393"/>
    </row>
    <row r="84" spans="1:14" s="382" customFormat="1" ht="7.5" customHeight="1" thickBot="1">
      <c r="A84" s="370"/>
      <c r="B84" s="393"/>
      <c r="C84" s="393"/>
      <c r="D84" s="393"/>
      <c r="E84" s="393"/>
      <c r="F84" s="393"/>
      <c r="G84" s="393"/>
      <c r="H84" s="393"/>
      <c r="I84" s="393"/>
      <c r="J84" s="393"/>
      <c r="K84" s="393"/>
      <c r="L84" s="393"/>
      <c r="M84" s="393"/>
      <c r="N84" s="393"/>
    </row>
    <row r="85" spans="1:14" s="382" customFormat="1" ht="14.25" thickTop="1" thickBot="1">
      <c r="A85" s="395" t="s">
        <v>324</v>
      </c>
      <c r="B85" s="396">
        <f>+B83-B81</f>
        <v>0</v>
      </c>
      <c r="C85" s="396">
        <f>+C83-C81</f>
        <v>0</v>
      </c>
      <c r="D85" s="396">
        <f>+D83-D81</f>
        <v>0</v>
      </c>
      <c r="E85" s="396">
        <f t="shared" ref="E85:L85" si="11">+E83-E81</f>
        <v>0</v>
      </c>
      <c r="F85" s="396">
        <f t="shared" si="11"/>
        <v>0</v>
      </c>
      <c r="G85" s="396">
        <f t="shared" si="11"/>
        <v>0</v>
      </c>
      <c r="H85" s="396">
        <f t="shared" si="11"/>
        <v>0</v>
      </c>
      <c r="I85" s="396">
        <f t="shared" si="11"/>
        <v>0</v>
      </c>
      <c r="J85" s="396">
        <f t="shared" si="11"/>
        <v>0</v>
      </c>
      <c r="K85" s="396">
        <f t="shared" si="11"/>
        <v>0</v>
      </c>
      <c r="L85" s="396">
        <f t="shared" si="11"/>
        <v>0</v>
      </c>
      <c r="M85" s="396">
        <f>+M83-M81</f>
        <v>0</v>
      </c>
      <c r="N85" s="393"/>
    </row>
  </sheetData>
  <sheetProtection algorithmName="SHA-512" hashValue="sxM1+G3N2RxQpbbnTb8If86VHDfDQXRUsvZ1Wgju3oZqdwU6a6xks6J8q8LtQZoJ9uCRqrCokJkwZ6vBPKGPAw==" saltValue="d6DQoTk1s/PHld7m5s50BA==" spinCount="100000" sheet="1" formatColumns="0" formatRows="0" insertColumns="0" insertRows="0" deleteRows="0" selectLockedCells="1" sort="0" autoFilter="0" pivotTables="0"/>
  <printOptions horizontalCentered="1" verticalCentered="1"/>
  <pageMargins left="0.7" right="0.7" top="0.75" bottom="0.75" header="0.3" footer="0.3"/>
  <pageSetup paperSize="9" scale="51"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N31"/>
  <sheetViews>
    <sheetView workbookViewId="0">
      <selection activeCell="B27" sqref="B27"/>
    </sheetView>
  </sheetViews>
  <sheetFormatPr baseColWidth="10" defaultRowHeight="12.75"/>
  <cols>
    <col min="1" max="1" width="33.140625" style="302" customWidth="1"/>
    <col min="2" max="2" width="12.28515625" style="302" customWidth="1"/>
    <col min="3" max="8" width="11.42578125" style="302"/>
    <col min="9" max="9" width="12.140625" style="302" customWidth="1"/>
    <col min="10" max="16384" width="11.42578125" style="302"/>
  </cols>
  <sheetData>
    <row r="1" spans="1:14" s="299" customFormat="1" ht="26.25">
      <c r="A1" s="298" t="s">
        <v>325</v>
      </c>
      <c r="B1" s="298"/>
      <c r="C1" s="298"/>
      <c r="D1" s="298"/>
      <c r="E1" s="298"/>
      <c r="F1" s="298"/>
      <c r="G1" s="298"/>
      <c r="H1" s="298"/>
      <c r="I1" s="298"/>
      <c r="J1" s="298"/>
      <c r="K1" s="298"/>
      <c r="L1" s="298"/>
      <c r="M1" s="298"/>
      <c r="N1" s="298"/>
    </row>
    <row r="3" spans="1:14">
      <c r="A3" s="399" t="s">
        <v>326</v>
      </c>
    </row>
    <row r="4" spans="1:14" ht="13.5" thickBot="1"/>
    <row r="5" spans="1:14">
      <c r="A5" s="399"/>
      <c r="B5" s="400" t="s">
        <v>327</v>
      </c>
      <c r="C5" s="401"/>
      <c r="D5" s="401"/>
      <c r="E5" s="401"/>
      <c r="F5" s="401"/>
      <c r="G5" s="401"/>
      <c r="H5" s="401"/>
      <c r="I5" s="402"/>
    </row>
    <row r="6" spans="1:14">
      <c r="B6" s="403" t="s">
        <v>328</v>
      </c>
      <c r="C6" s="404"/>
      <c r="D6" s="404"/>
      <c r="E6" s="404"/>
      <c r="F6" s="404"/>
      <c r="G6" s="404"/>
      <c r="H6" s="404"/>
      <c r="I6" s="405"/>
    </row>
    <row r="7" spans="1:14">
      <c r="B7" s="403" t="s">
        <v>329</v>
      </c>
      <c r="C7" s="404"/>
      <c r="D7" s="404"/>
      <c r="E7" s="404"/>
      <c r="F7" s="404"/>
      <c r="G7" s="404"/>
      <c r="H7" s="404"/>
      <c r="I7" s="405"/>
    </row>
    <row r="8" spans="1:14">
      <c r="B8" s="403" t="s">
        <v>330</v>
      </c>
      <c r="C8" s="404"/>
      <c r="D8" s="404"/>
      <c r="E8" s="404"/>
      <c r="F8" s="404"/>
      <c r="G8" s="404"/>
      <c r="H8" s="404"/>
      <c r="I8" s="405"/>
    </row>
    <row r="9" spans="1:14">
      <c r="B9" s="403" t="s">
        <v>331</v>
      </c>
      <c r="C9" s="404"/>
      <c r="D9" s="404"/>
      <c r="E9" s="404"/>
      <c r="F9" s="404"/>
      <c r="G9" s="404"/>
      <c r="H9" s="404"/>
      <c r="I9" s="405"/>
    </row>
    <row r="10" spans="1:14">
      <c r="B10" s="403" t="s">
        <v>332</v>
      </c>
      <c r="C10" s="404"/>
      <c r="D10" s="404"/>
      <c r="E10" s="404"/>
      <c r="F10" s="404"/>
      <c r="G10" s="404"/>
      <c r="H10" s="404"/>
      <c r="I10" s="405"/>
    </row>
    <row r="11" spans="1:14" ht="13.5" thickBot="1">
      <c r="B11" s="406" t="s">
        <v>333</v>
      </c>
      <c r="C11" s="407"/>
      <c r="D11" s="407"/>
      <c r="E11" s="407"/>
      <c r="F11" s="407"/>
      <c r="G11" s="407"/>
      <c r="H11" s="407"/>
      <c r="I11" s="408"/>
    </row>
    <row r="12" spans="1:14">
      <c r="B12" s="409"/>
      <c r="C12" s="409"/>
      <c r="D12" s="409"/>
      <c r="E12" s="409"/>
      <c r="F12" s="409"/>
      <c r="G12" s="409"/>
      <c r="H12" s="409"/>
      <c r="I12" s="409"/>
    </row>
    <row r="13" spans="1:14">
      <c r="A13" s="399" t="s">
        <v>334</v>
      </c>
    </row>
    <row r="15" spans="1:14">
      <c r="A15" s="410" t="s">
        <v>335</v>
      </c>
      <c r="B15" s="411" t="s">
        <v>336</v>
      </c>
    </row>
    <row r="16" spans="1:14">
      <c r="A16" s="410"/>
      <c r="B16" s="411" t="s">
        <v>337</v>
      </c>
    </row>
    <row r="17" spans="1:2">
      <c r="A17" s="410"/>
      <c r="B17" s="411" t="s">
        <v>338</v>
      </c>
    </row>
    <row r="18" spans="1:2">
      <c r="A18" s="410"/>
      <c r="B18" s="411" t="s">
        <v>339</v>
      </c>
    </row>
    <row r="19" spans="1:2">
      <c r="A19" s="410"/>
      <c r="B19" s="411" t="s">
        <v>340</v>
      </c>
    </row>
    <row r="20" spans="1:2">
      <c r="A20" s="399"/>
    </row>
    <row r="21" spans="1:2">
      <c r="A21" s="410" t="s">
        <v>341</v>
      </c>
      <c r="B21" s="411" t="s">
        <v>342</v>
      </c>
    </row>
    <row r="22" spans="1:2">
      <c r="A22" s="410" t="s">
        <v>343</v>
      </c>
    </row>
    <row r="23" spans="1:2">
      <c r="A23" s="399"/>
    </row>
    <row r="24" spans="1:2">
      <c r="A24" s="410" t="s">
        <v>344</v>
      </c>
      <c r="B24" s="411" t="s">
        <v>345</v>
      </c>
    </row>
    <row r="25" spans="1:2">
      <c r="A25" s="410" t="s">
        <v>346</v>
      </c>
      <c r="B25" s="411" t="s">
        <v>347</v>
      </c>
    </row>
    <row r="26" spans="1:2">
      <c r="A26" s="410"/>
      <c r="B26" s="411" t="s">
        <v>348</v>
      </c>
    </row>
    <row r="27" spans="1:2">
      <c r="A27" s="410"/>
    </row>
    <row r="29" spans="1:2">
      <c r="A29" s="410" t="s">
        <v>349</v>
      </c>
      <c r="B29" s="411" t="s">
        <v>350</v>
      </c>
    </row>
    <row r="31" spans="1:2">
      <c r="A31" s="410" t="s">
        <v>351</v>
      </c>
      <c r="B31" s="411" t="s">
        <v>352</v>
      </c>
    </row>
  </sheetData>
  <sheetProtection selectLockedCells="1" selectUnlockedCells="1"/>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2.75"/>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tabColor rgb="FF00B0F0"/>
  </sheetPr>
  <dimension ref="B3:AO107"/>
  <sheetViews>
    <sheetView showGridLines="0" zoomScale="80" zoomScaleNormal="80" workbookViewId="0">
      <selection activeCell="AJ14" activeCellId="17" sqref="AG14:AH14 AG21:AH21 AG27:AH27 AG29:AH33 AG35:AH45 AG47:AH54 AG57:AH57 AG63:AH63 AG84:AH86 AJ84:AK86 AJ63:AK63 AJ57:AK57 AJ47:AK54 AJ35:AK45 AJ29:AK33 AJ27:AK27 AJ21:AK21 AJ14:AK14"/>
    </sheetView>
  </sheetViews>
  <sheetFormatPr baseColWidth="10" defaultRowHeight="12.75" outlineLevelRow="1"/>
  <cols>
    <col min="1" max="1" width="3.85546875" style="4" customWidth="1"/>
    <col min="2" max="2" width="56.28515625" style="2" customWidth="1"/>
    <col min="3" max="3" width="11.42578125" style="2" bestFit="1" customWidth="1"/>
    <col min="4" max="5" width="11.42578125" style="2" customWidth="1"/>
    <col min="6" max="6" width="11.42578125" style="2" bestFit="1" customWidth="1"/>
    <col min="7" max="8" width="11.42578125" style="2" customWidth="1"/>
    <col min="9" max="9" width="11.42578125" style="2" bestFit="1" customWidth="1"/>
    <col min="10" max="11" width="11.42578125" style="2" customWidth="1"/>
    <col min="12" max="12" width="11.42578125" style="2" bestFit="1" customWidth="1"/>
    <col min="13" max="14" width="11.42578125" style="2" customWidth="1"/>
    <col min="15" max="15" width="11.42578125" style="2" bestFit="1" customWidth="1"/>
    <col min="16" max="17" width="11.42578125" style="2" customWidth="1"/>
    <col min="18" max="18" width="11.42578125" style="2" bestFit="1" customWidth="1"/>
    <col min="19" max="20" width="11.42578125" style="2" customWidth="1"/>
    <col min="21" max="21" width="11.42578125" style="2" bestFit="1" customWidth="1"/>
    <col min="22" max="23" width="11.42578125" style="2" customWidth="1"/>
    <col min="24" max="24" width="11.42578125" style="2" bestFit="1" customWidth="1"/>
    <col min="25" max="26" width="11.42578125" style="2" customWidth="1"/>
    <col min="27" max="27" width="11.42578125" style="2" bestFit="1" customWidth="1"/>
    <col min="28" max="29" width="11.42578125" style="2" customWidth="1"/>
    <col min="30" max="30" width="11.42578125" style="2" bestFit="1" customWidth="1"/>
    <col min="31" max="32" width="11.42578125" style="2" customWidth="1"/>
    <col min="33" max="33" width="11.42578125" style="2" bestFit="1" customWidth="1"/>
    <col min="34" max="35" width="11.42578125" style="2" customWidth="1"/>
    <col min="36" max="36" width="11.42578125" style="2" bestFit="1" customWidth="1"/>
    <col min="37" max="38" width="11.42578125" style="2" customWidth="1"/>
    <col min="39" max="39" width="11.42578125" style="2" bestFit="1" customWidth="1"/>
    <col min="40" max="41" width="11.42578125" style="2" customWidth="1"/>
    <col min="42" max="42" width="4.42578125" style="4" customWidth="1"/>
    <col min="43" max="16384" width="11.42578125" style="4"/>
  </cols>
  <sheetData>
    <row r="3" spans="2:41" ht="13.5" thickBot="1"/>
    <row r="4" spans="2:41" ht="32.25" customHeight="1" thickBot="1">
      <c r="C4" s="419" t="s">
        <v>224</v>
      </c>
      <c r="D4" s="420" t="s">
        <v>166</v>
      </c>
      <c r="E4" s="421" t="s">
        <v>225</v>
      </c>
      <c r="F4" s="420" t="s">
        <v>224</v>
      </c>
      <c r="G4" s="420" t="s">
        <v>166</v>
      </c>
      <c r="H4" s="421" t="s">
        <v>225</v>
      </c>
      <c r="I4" s="420" t="s">
        <v>226</v>
      </c>
      <c r="J4" s="420" t="s">
        <v>166</v>
      </c>
      <c r="K4" s="421" t="s">
        <v>225</v>
      </c>
      <c r="L4" s="420" t="s">
        <v>226</v>
      </c>
      <c r="M4" s="420" t="s">
        <v>166</v>
      </c>
      <c r="N4" s="421" t="s">
        <v>225</v>
      </c>
      <c r="O4" s="420" t="s">
        <v>224</v>
      </c>
      <c r="P4" s="420" t="s">
        <v>166</v>
      </c>
      <c r="Q4" s="421" t="s">
        <v>225</v>
      </c>
      <c r="R4" s="420" t="s">
        <v>224</v>
      </c>
      <c r="S4" s="420" t="s">
        <v>166</v>
      </c>
      <c r="T4" s="421" t="s">
        <v>225</v>
      </c>
      <c r="U4" s="420" t="s">
        <v>226</v>
      </c>
      <c r="V4" s="420" t="s">
        <v>166</v>
      </c>
      <c r="W4" s="421" t="s">
        <v>225</v>
      </c>
      <c r="X4" s="420" t="s">
        <v>226</v>
      </c>
      <c r="Y4" s="420" t="s">
        <v>166</v>
      </c>
      <c r="Z4" s="421" t="s">
        <v>225</v>
      </c>
      <c r="AA4" s="420" t="s">
        <v>226</v>
      </c>
      <c r="AB4" s="420" t="s">
        <v>166</v>
      </c>
      <c r="AC4" s="421" t="s">
        <v>225</v>
      </c>
      <c r="AD4" s="420" t="s">
        <v>224</v>
      </c>
      <c r="AE4" s="420" t="s">
        <v>166</v>
      </c>
      <c r="AF4" s="421" t="s">
        <v>225</v>
      </c>
      <c r="AG4" s="420" t="s">
        <v>224</v>
      </c>
      <c r="AH4" s="420" t="s">
        <v>166</v>
      </c>
      <c r="AI4" s="421" t="s">
        <v>225</v>
      </c>
      <c r="AJ4" s="420" t="s">
        <v>226</v>
      </c>
      <c r="AK4" s="420" t="s">
        <v>166</v>
      </c>
      <c r="AL4" s="422" t="s">
        <v>225</v>
      </c>
      <c r="AM4" s="419" t="s">
        <v>226</v>
      </c>
      <c r="AN4" s="420" t="s">
        <v>166</v>
      </c>
      <c r="AO4" s="422" t="s">
        <v>225</v>
      </c>
    </row>
    <row r="5" spans="2:41" s="5" customFormat="1" ht="15">
      <c r="B5" s="412" t="s">
        <v>230</v>
      </c>
      <c r="C5" s="423" t="s">
        <v>231</v>
      </c>
      <c r="D5" s="297" t="s">
        <v>231</v>
      </c>
      <c r="E5" s="24"/>
      <c r="F5" s="297" t="s">
        <v>232</v>
      </c>
      <c r="G5" s="297" t="s">
        <v>232</v>
      </c>
      <c r="H5" s="24"/>
      <c r="I5" s="297" t="s">
        <v>233</v>
      </c>
      <c r="J5" s="297" t="s">
        <v>233</v>
      </c>
      <c r="K5" s="24" t="s">
        <v>227</v>
      </c>
      <c r="L5" s="297" t="s">
        <v>234</v>
      </c>
      <c r="M5" s="297" t="s">
        <v>234</v>
      </c>
      <c r="N5" s="24" t="s">
        <v>227</v>
      </c>
      <c r="O5" s="297" t="s">
        <v>235</v>
      </c>
      <c r="P5" s="297" t="s">
        <v>235</v>
      </c>
      <c r="Q5" s="24"/>
      <c r="R5" s="297" t="s">
        <v>236</v>
      </c>
      <c r="S5" s="297" t="s">
        <v>236</v>
      </c>
      <c r="T5" s="24"/>
      <c r="U5" s="297" t="s">
        <v>237</v>
      </c>
      <c r="V5" s="297" t="s">
        <v>237</v>
      </c>
      <c r="W5" s="24" t="s">
        <v>227</v>
      </c>
      <c r="X5" s="297" t="s">
        <v>238</v>
      </c>
      <c r="Y5" s="297" t="s">
        <v>238</v>
      </c>
      <c r="Z5" s="24" t="s">
        <v>227</v>
      </c>
      <c r="AA5" s="297" t="s">
        <v>239</v>
      </c>
      <c r="AB5" s="297" t="s">
        <v>239</v>
      </c>
      <c r="AC5" s="24" t="s">
        <v>227</v>
      </c>
      <c r="AD5" s="297" t="s">
        <v>240</v>
      </c>
      <c r="AE5" s="297" t="s">
        <v>240</v>
      </c>
      <c r="AF5" s="24"/>
      <c r="AG5" s="297" t="s">
        <v>241</v>
      </c>
      <c r="AH5" s="297" t="s">
        <v>241</v>
      </c>
      <c r="AI5" s="24"/>
      <c r="AJ5" s="297" t="s">
        <v>242</v>
      </c>
      <c r="AK5" s="297" t="s">
        <v>242</v>
      </c>
      <c r="AL5" s="424" t="s">
        <v>227</v>
      </c>
      <c r="AM5" s="486" t="s">
        <v>243</v>
      </c>
      <c r="AN5" s="487" t="s">
        <v>243</v>
      </c>
      <c r="AO5" s="424" t="s">
        <v>227</v>
      </c>
    </row>
    <row r="6" spans="2:41" s="6" customFormat="1" ht="15.75" thickBot="1">
      <c r="B6" s="413"/>
      <c r="C6" s="25" t="s">
        <v>228</v>
      </c>
      <c r="D6" s="26" t="s">
        <v>228</v>
      </c>
      <c r="E6" s="26" t="s">
        <v>83</v>
      </c>
      <c r="F6" s="26" t="s">
        <v>228</v>
      </c>
      <c r="G6" s="26" t="s">
        <v>228</v>
      </c>
      <c r="H6" s="26" t="s">
        <v>83</v>
      </c>
      <c r="I6" s="26" t="s">
        <v>228</v>
      </c>
      <c r="J6" s="26" t="s">
        <v>228</v>
      </c>
      <c r="K6" s="26" t="s">
        <v>83</v>
      </c>
      <c r="L6" s="26" t="s">
        <v>228</v>
      </c>
      <c r="M6" s="26" t="s">
        <v>228</v>
      </c>
      <c r="N6" s="26" t="s">
        <v>83</v>
      </c>
      <c r="O6" s="26" t="s">
        <v>228</v>
      </c>
      <c r="P6" s="26" t="s">
        <v>228</v>
      </c>
      <c r="Q6" s="26" t="s">
        <v>83</v>
      </c>
      <c r="R6" s="26" t="s">
        <v>228</v>
      </c>
      <c r="S6" s="26" t="s">
        <v>228</v>
      </c>
      <c r="T6" s="26" t="s">
        <v>83</v>
      </c>
      <c r="U6" s="26" t="s">
        <v>228</v>
      </c>
      <c r="V6" s="26" t="s">
        <v>228</v>
      </c>
      <c r="W6" s="26" t="s">
        <v>83</v>
      </c>
      <c r="X6" s="26" t="s">
        <v>228</v>
      </c>
      <c r="Y6" s="26" t="s">
        <v>228</v>
      </c>
      <c r="Z6" s="26" t="s">
        <v>83</v>
      </c>
      <c r="AA6" s="26" t="s">
        <v>228</v>
      </c>
      <c r="AB6" s="26" t="s">
        <v>228</v>
      </c>
      <c r="AC6" s="26" t="s">
        <v>83</v>
      </c>
      <c r="AD6" s="26" t="s">
        <v>228</v>
      </c>
      <c r="AE6" s="26" t="s">
        <v>228</v>
      </c>
      <c r="AF6" s="26" t="s">
        <v>83</v>
      </c>
      <c r="AG6" s="26" t="s">
        <v>228</v>
      </c>
      <c r="AH6" s="26" t="s">
        <v>228</v>
      </c>
      <c r="AI6" s="26" t="s">
        <v>83</v>
      </c>
      <c r="AJ6" s="26" t="s">
        <v>228</v>
      </c>
      <c r="AK6" s="26" t="s">
        <v>228</v>
      </c>
      <c r="AL6" s="425" t="s">
        <v>83</v>
      </c>
      <c r="AM6" s="25" t="s">
        <v>228</v>
      </c>
      <c r="AN6" s="26" t="s">
        <v>228</v>
      </c>
      <c r="AO6" s="425" t="s">
        <v>83</v>
      </c>
    </row>
    <row r="7" spans="2:41" ht="14.25">
      <c r="B7" s="414" t="s">
        <v>0</v>
      </c>
      <c r="C7" s="188"/>
      <c r="D7" s="293"/>
      <c r="E7" s="294">
        <f>IFERROR((D7-C7)/ABS(C7),0)</f>
        <v>0</v>
      </c>
      <c r="F7" s="189"/>
      <c r="G7" s="189"/>
      <c r="H7" s="294">
        <f>IFERROR((G7-F7)/ABS(F7),0)</f>
        <v>0</v>
      </c>
      <c r="I7" s="189"/>
      <c r="J7" s="189"/>
      <c r="K7" s="294">
        <f>IFERROR((J7-I7)/ABS(I7),0)</f>
        <v>0</v>
      </c>
      <c r="L7" s="189"/>
      <c r="M7" s="189"/>
      <c r="N7" s="294">
        <f>IFERROR((M7-L7)/ABS(L7),0)</f>
        <v>0</v>
      </c>
      <c r="O7" s="188"/>
      <c r="P7" s="293"/>
      <c r="Q7" s="294">
        <f>IFERROR((P7-O7)/ABS(O7),0)</f>
        <v>0</v>
      </c>
      <c r="R7" s="189"/>
      <c r="S7" s="189"/>
      <c r="T7" s="294">
        <f>IFERROR((S7-R7)/ABS(R7),0)</f>
        <v>0</v>
      </c>
      <c r="U7" s="189"/>
      <c r="V7" s="189"/>
      <c r="W7" s="294">
        <f>IFERROR((V7-U7)/ABS(U7),0)</f>
        <v>0</v>
      </c>
      <c r="X7" s="189"/>
      <c r="Y7" s="189"/>
      <c r="Z7" s="294">
        <f>IFERROR((Y7-X7)/ABS(X7),0)</f>
        <v>0</v>
      </c>
      <c r="AA7" s="189"/>
      <c r="AB7" s="189"/>
      <c r="AC7" s="294">
        <f>IFERROR((AB7-AA7)/ABS(AA7),0)</f>
        <v>0</v>
      </c>
      <c r="AD7" s="188"/>
      <c r="AE7" s="293"/>
      <c r="AF7" s="294">
        <f>IFERROR((AE7-AD7)/ABS(AD7),0)</f>
        <v>0</v>
      </c>
      <c r="AG7" s="189"/>
      <c r="AH7" s="189"/>
      <c r="AI7" s="294">
        <f>IFERROR((AH7-AG7)/ABS(AG7),0)</f>
        <v>0</v>
      </c>
      <c r="AJ7" s="189"/>
      <c r="AK7" s="189"/>
      <c r="AL7" s="426">
        <f>IFERROR((AK7-AJ7)/ABS(AJ7),0)</f>
        <v>0</v>
      </c>
      <c r="AM7" s="188">
        <f>AJ7+AG7+AD7+AA7+X7+U7+R7+O7+L7+I7+F7+C7</f>
        <v>0</v>
      </c>
      <c r="AN7" s="189">
        <f>AK7+AH7+AE7+AB7+Y7+V7+S7+P7+M7+J7+G7+D7</f>
        <v>0</v>
      </c>
      <c r="AO7" s="426">
        <f>IFERROR((AN7-AM7)/ABS(AM7),0)</f>
        <v>0</v>
      </c>
    </row>
    <row r="8" spans="2:41" ht="14.25">
      <c r="B8" s="415" t="s">
        <v>62</v>
      </c>
      <c r="C8" s="190"/>
      <c r="D8" s="240"/>
      <c r="E8" s="294">
        <f t="shared" ref="E8:E71" si="0">IFERROR((D8-C8)/ABS(C8),0)</f>
        <v>0</v>
      </c>
      <c r="F8" s="191"/>
      <c r="G8" s="191"/>
      <c r="H8" s="294">
        <f t="shared" ref="H8:H71" si="1">IFERROR((G8-F8)/ABS(F8),0)</f>
        <v>0</v>
      </c>
      <c r="I8" s="191"/>
      <c r="J8" s="191"/>
      <c r="K8" s="294">
        <f t="shared" ref="K8:K71" si="2">IFERROR((J8-I8)/ABS(I8),0)</f>
        <v>0</v>
      </c>
      <c r="L8" s="191"/>
      <c r="M8" s="191"/>
      <c r="N8" s="294">
        <f t="shared" ref="N8:N71" si="3">IFERROR((M8-L8)/ABS(L8),0)</f>
        <v>0</v>
      </c>
      <c r="O8" s="190"/>
      <c r="P8" s="240"/>
      <c r="Q8" s="294">
        <f t="shared" ref="Q8:Q11" si="4">IFERROR((P8-O8)/ABS(O8),0)</f>
        <v>0</v>
      </c>
      <c r="R8" s="191"/>
      <c r="S8" s="191"/>
      <c r="T8" s="294">
        <f t="shared" ref="T8:T11" si="5">IFERROR((S8-R8)/ABS(R8),0)</f>
        <v>0</v>
      </c>
      <c r="U8" s="191"/>
      <c r="V8" s="191"/>
      <c r="W8" s="294">
        <f t="shared" ref="W8:W11" si="6">IFERROR((V8-U8)/ABS(U8),0)</f>
        <v>0</v>
      </c>
      <c r="X8" s="191"/>
      <c r="Y8" s="191"/>
      <c r="Z8" s="294">
        <f t="shared" ref="Z8:Z11" si="7">IFERROR((Y8-X8)/ABS(X8),0)</f>
        <v>0</v>
      </c>
      <c r="AA8" s="191"/>
      <c r="AB8" s="191"/>
      <c r="AC8" s="294">
        <f t="shared" ref="AC8:AC11" si="8">IFERROR((AB8-AA8)/ABS(AA8),0)</f>
        <v>0</v>
      </c>
      <c r="AD8" s="190"/>
      <c r="AE8" s="240"/>
      <c r="AF8" s="294">
        <f t="shared" ref="AF8:AF11" si="9">IFERROR((AE8-AD8)/ABS(AD8),0)</f>
        <v>0</v>
      </c>
      <c r="AG8" s="191"/>
      <c r="AH8" s="191"/>
      <c r="AI8" s="294">
        <f t="shared" ref="AI8:AI11" si="10">IFERROR((AH8-AG8)/ABS(AG8),0)</f>
        <v>0</v>
      </c>
      <c r="AJ8" s="191"/>
      <c r="AK8" s="191"/>
      <c r="AL8" s="426">
        <f t="shared" ref="AL8:AL11" si="11">IFERROR((AK8-AJ8)/ABS(AJ8),0)</f>
        <v>0</v>
      </c>
      <c r="AM8" s="188">
        <f t="shared" ref="AM8:AN11" si="12">AJ8+AG8+AD8+AA8+X8+U8+R8+O8+L8+I8+F8+C8</f>
        <v>0</v>
      </c>
      <c r="AN8" s="189">
        <f t="shared" si="12"/>
        <v>0</v>
      </c>
      <c r="AO8" s="426">
        <f t="shared" ref="AO8:AO11" si="13">IFERROR((AN8-AM8)/ABS(AM8),0)</f>
        <v>0</v>
      </c>
    </row>
    <row r="9" spans="2:41" ht="14.25">
      <c r="B9" s="415" t="s">
        <v>118</v>
      </c>
      <c r="C9" s="190"/>
      <c r="D9" s="240"/>
      <c r="E9" s="294">
        <f t="shared" si="0"/>
        <v>0</v>
      </c>
      <c r="F9" s="191"/>
      <c r="G9" s="191"/>
      <c r="H9" s="294">
        <f t="shared" si="1"/>
        <v>0</v>
      </c>
      <c r="I9" s="191"/>
      <c r="J9" s="191"/>
      <c r="K9" s="294">
        <f t="shared" si="2"/>
        <v>0</v>
      </c>
      <c r="L9" s="191"/>
      <c r="M9" s="191"/>
      <c r="N9" s="294">
        <f t="shared" si="3"/>
        <v>0</v>
      </c>
      <c r="O9" s="190"/>
      <c r="P9" s="240"/>
      <c r="Q9" s="294">
        <f t="shared" si="4"/>
        <v>0</v>
      </c>
      <c r="R9" s="191"/>
      <c r="S9" s="191"/>
      <c r="T9" s="294">
        <f t="shared" si="5"/>
        <v>0</v>
      </c>
      <c r="U9" s="191"/>
      <c r="V9" s="191"/>
      <c r="W9" s="294">
        <f t="shared" si="6"/>
        <v>0</v>
      </c>
      <c r="X9" s="191"/>
      <c r="Y9" s="191"/>
      <c r="Z9" s="294">
        <f t="shared" si="7"/>
        <v>0</v>
      </c>
      <c r="AA9" s="191"/>
      <c r="AB9" s="191"/>
      <c r="AC9" s="294">
        <f t="shared" si="8"/>
        <v>0</v>
      </c>
      <c r="AD9" s="190"/>
      <c r="AE9" s="240"/>
      <c r="AF9" s="294">
        <f t="shared" si="9"/>
        <v>0</v>
      </c>
      <c r="AG9" s="191"/>
      <c r="AH9" s="191"/>
      <c r="AI9" s="294">
        <f t="shared" si="10"/>
        <v>0</v>
      </c>
      <c r="AJ9" s="191"/>
      <c r="AK9" s="191"/>
      <c r="AL9" s="426">
        <f t="shared" si="11"/>
        <v>0</v>
      </c>
      <c r="AM9" s="188">
        <f t="shared" si="12"/>
        <v>0</v>
      </c>
      <c r="AN9" s="189">
        <f t="shared" si="12"/>
        <v>0</v>
      </c>
      <c r="AO9" s="426">
        <f t="shared" si="13"/>
        <v>0</v>
      </c>
    </row>
    <row r="10" spans="2:41" ht="14.25">
      <c r="B10" s="415" t="s">
        <v>119</v>
      </c>
      <c r="C10" s="190"/>
      <c r="D10" s="240"/>
      <c r="E10" s="294">
        <f t="shared" si="0"/>
        <v>0</v>
      </c>
      <c r="F10" s="191"/>
      <c r="G10" s="191"/>
      <c r="H10" s="294">
        <f t="shared" si="1"/>
        <v>0</v>
      </c>
      <c r="I10" s="191"/>
      <c r="J10" s="191"/>
      <c r="K10" s="294">
        <f t="shared" si="2"/>
        <v>0</v>
      </c>
      <c r="L10" s="191"/>
      <c r="M10" s="191"/>
      <c r="N10" s="294">
        <f t="shared" si="3"/>
        <v>0</v>
      </c>
      <c r="O10" s="190"/>
      <c r="P10" s="240"/>
      <c r="Q10" s="294">
        <f t="shared" si="4"/>
        <v>0</v>
      </c>
      <c r="R10" s="191"/>
      <c r="S10" s="191"/>
      <c r="T10" s="294">
        <f t="shared" si="5"/>
        <v>0</v>
      </c>
      <c r="U10" s="191"/>
      <c r="V10" s="191"/>
      <c r="W10" s="294">
        <f t="shared" si="6"/>
        <v>0</v>
      </c>
      <c r="X10" s="191"/>
      <c r="Y10" s="191"/>
      <c r="Z10" s="294">
        <f t="shared" si="7"/>
        <v>0</v>
      </c>
      <c r="AA10" s="191"/>
      <c r="AB10" s="191"/>
      <c r="AC10" s="294">
        <f t="shared" si="8"/>
        <v>0</v>
      </c>
      <c r="AD10" s="190"/>
      <c r="AE10" s="240"/>
      <c r="AF10" s="294">
        <f t="shared" si="9"/>
        <v>0</v>
      </c>
      <c r="AG10" s="191"/>
      <c r="AH10" s="191"/>
      <c r="AI10" s="294">
        <f t="shared" si="10"/>
        <v>0</v>
      </c>
      <c r="AJ10" s="191"/>
      <c r="AK10" s="191"/>
      <c r="AL10" s="426">
        <f t="shared" si="11"/>
        <v>0</v>
      </c>
      <c r="AM10" s="188">
        <f t="shared" si="12"/>
        <v>0</v>
      </c>
      <c r="AN10" s="189">
        <f t="shared" si="12"/>
        <v>0</v>
      </c>
      <c r="AO10" s="426">
        <f t="shared" si="13"/>
        <v>0</v>
      </c>
    </row>
    <row r="11" spans="2:41" ht="14.25">
      <c r="B11" s="415" t="s">
        <v>120</v>
      </c>
      <c r="C11" s="190"/>
      <c r="D11" s="240"/>
      <c r="E11" s="294">
        <f t="shared" si="0"/>
        <v>0</v>
      </c>
      <c r="F11" s="191"/>
      <c r="G11" s="191"/>
      <c r="H11" s="294">
        <f t="shared" si="1"/>
        <v>0</v>
      </c>
      <c r="I11" s="191"/>
      <c r="J11" s="191"/>
      <c r="K11" s="294">
        <f t="shared" si="2"/>
        <v>0</v>
      </c>
      <c r="L11" s="191"/>
      <c r="M11" s="191"/>
      <c r="N11" s="294">
        <f t="shared" si="3"/>
        <v>0</v>
      </c>
      <c r="O11" s="190"/>
      <c r="P11" s="240"/>
      <c r="Q11" s="294">
        <f t="shared" si="4"/>
        <v>0</v>
      </c>
      <c r="R11" s="191"/>
      <c r="S11" s="191"/>
      <c r="T11" s="294">
        <f t="shared" si="5"/>
        <v>0</v>
      </c>
      <c r="U11" s="191"/>
      <c r="V11" s="191"/>
      <c r="W11" s="294">
        <f t="shared" si="6"/>
        <v>0</v>
      </c>
      <c r="X11" s="191"/>
      <c r="Y11" s="191"/>
      <c r="Z11" s="294">
        <f t="shared" si="7"/>
        <v>0</v>
      </c>
      <c r="AA11" s="191"/>
      <c r="AB11" s="191"/>
      <c r="AC11" s="294">
        <f t="shared" si="8"/>
        <v>0</v>
      </c>
      <c r="AD11" s="190"/>
      <c r="AE11" s="240"/>
      <c r="AF11" s="294">
        <f t="shared" si="9"/>
        <v>0</v>
      </c>
      <c r="AG11" s="191"/>
      <c r="AH11" s="191"/>
      <c r="AI11" s="294">
        <f t="shared" si="10"/>
        <v>0</v>
      </c>
      <c r="AJ11" s="191"/>
      <c r="AK11" s="191"/>
      <c r="AL11" s="426">
        <f t="shared" si="11"/>
        <v>0</v>
      </c>
      <c r="AM11" s="188">
        <f t="shared" si="12"/>
        <v>0</v>
      </c>
      <c r="AN11" s="189">
        <f t="shared" si="12"/>
        <v>0</v>
      </c>
      <c r="AO11" s="426">
        <f t="shared" si="13"/>
        <v>0</v>
      </c>
    </row>
    <row r="12" spans="2:41" s="8" customFormat="1" ht="15">
      <c r="B12" s="416" t="s">
        <v>136</v>
      </c>
      <c r="C12" s="427">
        <f>SUM(C7:C11)</f>
        <v>0</v>
      </c>
      <c r="D12" s="20">
        <f>SUM(D7:D11)</f>
        <v>0</v>
      </c>
      <c r="E12" s="295">
        <f>IFERROR((D12-C12)/ABS(C12),0)</f>
        <v>0</v>
      </c>
      <c r="F12" s="20">
        <f>SUM(F7:F11)</f>
        <v>0</v>
      </c>
      <c r="G12" s="20">
        <f>SUM(G7:G11)</f>
        <v>0</v>
      </c>
      <c r="H12" s="295">
        <f>IFERROR((G12-F12)/ABS(F12),0)</f>
        <v>0</v>
      </c>
      <c r="I12" s="20">
        <f t="shared" ref="I12:J12" si="14">SUM(I7:I11)</f>
        <v>0</v>
      </c>
      <c r="J12" s="20">
        <f t="shared" si="14"/>
        <v>0</v>
      </c>
      <c r="K12" s="295">
        <f>IFERROR((J12-I12)/ABS(I12),0)</f>
        <v>0</v>
      </c>
      <c r="L12" s="20">
        <f t="shared" ref="L12" si="15">SUM(L7:L11)</f>
        <v>0</v>
      </c>
      <c r="M12" s="20">
        <f t="shared" ref="M12" si="16">SUM(M7:M11)</f>
        <v>0</v>
      </c>
      <c r="N12" s="295">
        <f>IFERROR((M12-L12)/ABS(L12),0)</f>
        <v>0</v>
      </c>
      <c r="O12" s="20">
        <f>SUM(O7:O11)</f>
        <v>0</v>
      </c>
      <c r="P12" s="20">
        <f>SUM(P7:P11)</f>
        <v>0</v>
      </c>
      <c r="Q12" s="295">
        <f>IFERROR((P12-O12)/ABS(O12),0)</f>
        <v>0</v>
      </c>
      <c r="R12" s="20">
        <f>SUM(R7:R11)</f>
        <v>0</v>
      </c>
      <c r="S12" s="20">
        <f>SUM(S7:S11)</f>
        <v>0</v>
      </c>
      <c r="T12" s="295">
        <f>IFERROR((S12-R12)/ABS(R12),0)</f>
        <v>0</v>
      </c>
      <c r="U12" s="20">
        <f t="shared" ref="U12:V12" si="17">SUM(U7:U11)</f>
        <v>0</v>
      </c>
      <c r="V12" s="20">
        <f t="shared" si="17"/>
        <v>0</v>
      </c>
      <c r="W12" s="295">
        <f>IFERROR((V12-U12)/ABS(U12),0)</f>
        <v>0</v>
      </c>
      <c r="X12" s="20">
        <f t="shared" ref="X12" si="18">SUM(X7:X11)</f>
        <v>0</v>
      </c>
      <c r="Y12" s="20">
        <f t="shared" ref="Y12" si="19">SUM(Y7:Y11)</f>
        <v>0</v>
      </c>
      <c r="Z12" s="295">
        <f>IFERROR((Y12-X12)/ABS(X12),0)</f>
        <v>0</v>
      </c>
      <c r="AA12" s="20">
        <f t="shared" ref="AA12" si="20">SUM(AA7:AA11)</f>
        <v>0</v>
      </c>
      <c r="AB12" s="20">
        <f t="shared" ref="AB12" si="21">SUM(AB7:AB11)</f>
        <v>0</v>
      </c>
      <c r="AC12" s="295">
        <f>IFERROR((AB12-AA12)/ABS(AA12),0)</f>
        <v>0</v>
      </c>
      <c r="AD12" s="20">
        <f>SUM(AD7:AD11)</f>
        <v>0</v>
      </c>
      <c r="AE12" s="20">
        <f>SUM(AE7:AE11)</f>
        <v>0</v>
      </c>
      <c r="AF12" s="295">
        <f>IFERROR((AE12-AD12)/ABS(AD12),0)</f>
        <v>0</v>
      </c>
      <c r="AG12" s="20">
        <f>SUM(AG7:AG11)</f>
        <v>0</v>
      </c>
      <c r="AH12" s="20">
        <f>SUM(AH7:AH11)</f>
        <v>0</v>
      </c>
      <c r="AI12" s="295">
        <f>IFERROR((AH12-AG12)/ABS(AG12),0)</f>
        <v>0</v>
      </c>
      <c r="AJ12" s="20">
        <f t="shared" ref="AJ12:AK12" si="22">SUM(AJ7:AJ11)</f>
        <v>0</v>
      </c>
      <c r="AK12" s="20">
        <f t="shared" si="22"/>
        <v>0</v>
      </c>
      <c r="AL12" s="428">
        <f>IFERROR((AK12-AJ12)/ABS(AJ12),0)</f>
        <v>0</v>
      </c>
      <c r="AM12" s="427">
        <f>AJ12+AG12+AD12+AA12+X12+U12+R12+O12+L12+I12+F12+C12</f>
        <v>0</v>
      </c>
      <c r="AN12" s="20">
        <f>AK12+AH12+AE12+AB12+Y12+V12+S12+P12+M12+J12+G12+D12</f>
        <v>0</v>
      </c>
      <c r="AO12" s="428">
        <f>IFERROR((AN12-AM12)/ABS(AM12),0)</f>
        <v>0</v>
      </c>
    </row>
    <row r="13" spans="2:41" s="8" customFormat="1" ht="14.25">
      <c r="B13" s="417" t="s">
        <v>229</v>
      </c>
      <c r="C13" s="429">
        <f>IF(C14=0,SUM(C15:C18),C14)+C18</f>
        <v>0</v>
      </c>
      <c r="D13" s="194">
        <f>IF(D14=0,SUM(D15:D18),D14)+D18</f>
        <v>0</v>
      </c>
      <c r="E13" s="294">
        <f t="shared" si="0"/>
        <v>0</v>
      </c>
      <c r="F13" s="194">
        <f t="shared" ref="F13:M13" si="23">IF(F14=0,SUM(F15:F18),F14)+F18</f>
        <v>0</v>
      </c>
      <c r="G13" s="194">
        <f t="shared" si="23"/>
        <v>0</v>
      </c>
      <c r="H13" s="294">
        <f t="shared" si="1"/>
        <v>0</v>
      </c>
      <c r="I13" s="194">
        <f t="shared" ref="I13:J13" si="24">IF(I14=0,SUM(I15:I18),I14)+I18</f>
        <v>0</v>
      </c>
      <c r="J13" s="194">
        <f t="shared" si="24"/>
        <v>0</v>
      </c>
      <c r="K13" s="294">
        <f t="shared" si="2"/>
        <v>0</v>
      </c>
      <c r="L13" s="194">
        <f t="shared" ref="L13" si="25">IF(L14=0,SUM(L15:L18),L14)+L18</f>
        <v>0</v>
      </c>
      <c r="M13" s="194">
        <f t="shared" si="23"/>
        <v>0</v>
      </c>
      <c r="N13" s="294">
        <f t="shared" si="3"/>
        <v>0</v>
      </c>
      <c r="O13" s="194">
        <f>IF(O14=0,SUM(O15:O18),O14)+O18</f>
        <v>0</v>
      </c>
      <c r="P13" s="194">
        <f>IF(P14=0,SUM(P15:P18),P14)+P18</f>
        <v>0</v>
      </c>
      <c r="Q13" s="294">
        <f t="shared" ref="Q13:Q18" si="26">IFERROR((P13-O13)/ABS(O13),0)</f>
        <v>0</v>
      </c>
      <c r="R13" s="194">
        <f t="shared" ref="R13:S13" si="27">IF(R14=0,SUM(R15:R18),R14)+R18</f>
        <v>0</v>
      </c>
      <c r="S13" s="194">
        <f t="shared" si="27"/>
        <v>0</v>
      </c>
      <c r="T13" s="294">
        <f t="shared" ref="T13:T18" si="28">IFERROR((S13-R13)/ABS(R13),0)</f>
        <v>0</v>
      </c>
      <c r="U13" s="194">
        <f t="shared" ref="U13:V13" si="29">IF(U14=0,SUM(U15:U18),U14)+U18</f>
        <v>0</v>
      </c>
      <c r="V13" s="194">
        <f t="shared" si="29"/>
        <v>0</v>
      </c>
      <c r="W13" s="294">
        <f t="shared" ref="W13:W18" si="30">IFERROR((V13-U13)/ABS(U13),0)</f>
        <v>0</v>
      </c>
      <c r="X13" s="194">
        <f t="shared" ref="X13:Y13" si="31">IF(X14=0,SUM(X15:X18),X14)+X18</f>
        <v>0</v>
      </c>
      <c r="Y13" s="194">
        <f t="shared" si="31"/>
        <v>0</v>
      </c>
      <c r="Z13" s="294">
        <f t="shared" ref="Z13:Z18" si="32">IFERROR((Y13-X13)/ABS(X13),0)</f>
        <v>0</v>
      </c>
      <c r="AA13" s="194">
        <f t="shared" ref="AA13:AB13" si="33">IF(AA14=0,SUM(AA15:AA18),AA14)+AA18</f>
        <v>0</v>
      </c>
      <c r="AB13" s="194">
        <f t="shared" si="33"/>
        <v>0</v>
      </c>
      <c r="AC13" s="294">
        <f t="shared" ref="AC13:AC18" si="34">IFERROR((AB13-AA13)/ABS(AA13),0)</f>
        <v>0</v>
      </c>
      <c r="AD13" s="194">
        <f>IF(AD14=0,SUM(AD15:AD18),AD14)+AD18</f>
        <v>0</v>
      </c>
      <c r="AE13" s="194">
        <f>IF(AE14=0,SUM(AE15:AE18),AE14)+AE18</f>
        <v>0</v>
      </c>
      <c r="AF13" s="294">
        <f t="shared" ref="AF13:AF18" si="35">IFERROR((AE13-AD13)/ABS(AD13),0)</f>
        <v>0</v>
      </c>
      <c r="AG13" s="194">
        <f t="shared" ref="AG13:AH13" si="36">IF(AG14=0,SUM(AG15:AG18),AG14)+AG18</f>
        <v>0</v>
      </c>
      <c r="AH13" s="194">
        <f t="shared" si="36"/>
        <v>0</v>
      </c>
      <c r="AI13" s="294">
        <f t="shared" ref="AI13:AI18" si="37">IFERROR((AH13-AG13)/ABS(AG13),0)</f>
        <v>0</v>
      </c>
      <c r="AJ13" s="194">
        <f t="shared" ref="AJ13:AK13" si="38">IF(AJ14=0,SUM(AJ15:AJ18),AJ14)+AJ18</f>
        <v>0</v>
      </c>
      <c r="AK13" s="194">
        <f t="shared" si="38"/>
        <v>0</v>
      </c>
      <c r="AL13" s="426">
        <f t="shared" ref="AL13:AL18" si="39">IFERROR((AK13-AJ13)/ABS(AJ13),0)</f>
        <v>0</v>
      </c>
      <c r="AM13" s="188">
        <f t="shared" ref="AM13:AN18" si="40">AJ13+AG13+AD13+AA13+X13+U13+R13+O13+L13+I13+F13+C13</f>
        <v>0</v>
      </c>
      <c r="AN13" s="189">
        <f t="shared" si="40"/>
        <v>0</v>
      </c>
      <c r="AO13" s="426">
        <f t="shared" ref="AO13:AO18" si="41">IFERROR((AN13-AM13)/ABS(AM13),0)</f>
        <v>0</v>
      </c>
    </row>
    <row r="14" spans="2:41" ht="14.25">
      <c r="B14" s="415" t="s">
        <v>144</v>
      </c>
      <c r="C14" s="190"/>
      <c r="D14" s="240"/>
      <c r="E14" s="294">
        <f t="shared" si="0"/>
        <v>0</v>
      </c>
      <c r="F14" s="191"/>
      <c r="G14" s="191"/>
      <c r="H14" s="294">
        <f t="shared" si="1"/>
        <v>0</v>
      </c>
      <c r="I14" s="191"/>
      <c r="J14" s="191"/>
      <c r="K14" s="294">
        <f t="shared" si="2"/>
        <v>0</v>
      </c>
      <c r="L14" s="191"/>
      <c r="M14" s="191"/>
      <c r="N14" s="294">
        <f t="shared" si="3"/>
        <v>0</v>
      </c>
      <c r="O14" s="190"/>
      <c r="P14" s="240"/>
      <c r="Q14" s="294">
        <f t="shared" si="26"/>
        <v>0</v>
      </c>
      <c r="R14" s="191"/>
      <c r="S14" s="191"/>
      <c r="T14" s="294">
        <f t="shared" si="28"/>
        <v>0</v>
      </c>
      <c r="U14" s="191"/>
      <c r="V14" s="191"/>
      <c r="W14" s="294">
        <f t="shared" si="30"/>
        <v>0</v>
      </c>
      <c r="X14" s="191"/>
      <c r="Y14" s="191"/>
      <c r="Z14" s="294">
        <f t="shared" si="32"/>
        <v>0</v>
      </c>
      <c r="AA14" s="191"/>
      <c r="AB14" s="191"/>
      <c r="AC14" s="294">
        <f t="shared" si="34"/>
        <v>0</v>
      </c>
      <c r="AD14" s="190"/>
      <c r="AE14" s="240"/>
      <c r="AF14" s="294">
        <f t="shared" si="35"/>
        <v>0</v>
      </c>
      <c r="AG14" s="191"/>
      <c r="AH14" s="191"/>
      <c r="AI14" s="294">
        <f t="shared" si="37"/>
        <v>0</v>
      </c>
      <c r="AJ14" s="191"/>
      <c r="AK14" s="191"/>
      <c r="AL14" s="426">
        <f t="shared" si="39"/>
        <v>0</v>
      </c>
      <c r="AM14" s="188">
        <f t="shared" si="40"/>
        <v>0</v>
      </c>
      <c r="AN14" s="189">
        <f t="shared" si="40"/>
        <v>0</v>
      </c>
      <c r="AO14" s="426">
        <f t="shared" si="41"/>
        <v>0</v>
      </c>
    </row>
    <row r="15" spans="2:41" ht="14.25" hidden="1" outlineLevel="1">
      <c r="B15" s="415" t="s">
        <v>61</v>
      </c>
      <c r="C15" s="190"/>
      <c r="D15" s="240"/>
      <c r="E15" s="294">
        <f t="shared" si="0"/>
        <v>0</v>
      </c>
      <c r="F15" s="191"/>
      <c r="G15" s="191"/>
      <c r="H15" s="294">
        <f t="shared" si="1"/>
        <v>0</v>
      </c>
      <c r="I15" s="191"/>
      <c r="J15" s="191"/>
      <c r="K15" s="294">
        <f t="shared" si="2"/>
        <v>0</v>
      </c>
      <c r="L15" s="191"/>
      <c r="M15" s="191"/>
      <c r="N15" s="294">
        <f t="shared" si="3"/>
        <v>0</v>
      </c>
      <c r="O15" s="190"/>
      <c r="P15" s="240"/>
      <c r="Q15" s="294">
        <f t="shared" si="26"/>
        <v>0</v>
      </c>
      <c r="R15" s="191"/>
      <c r="S15" s="191"/>
      <c r="T15" s="294">
        <f t="shared" si="28"/>
        <v>0</v>
      </c>
      <c r="U15" s="191"/>
      <c r="V15" s="191"/>
      <c r="W15" s="294">
        <f t="shared" si="30"/>
        <v>0</v>
      </c>
      <c r="X15" s="191"/>
      <c r="Y15" s="191"/>
      <c r="Z15" s="294">
        <f t="shared" si="32"/>
        <v>0</v>
      </c>
      <c r="AA15" s="191"/>
      <c r="AB15" s="191"/>
      <c r="AC15" s="294">
        <f t="shared" si="34"/>
        <v>0</v>
      </c>
      <c r="AD15" s="190"/>
      <c r="AE15" s="240"/>
      <c r="AF15" s="294">
        <f t="shared" si="35"/>
        <v>0</v>
      </c>
      <c r="AG15" s="191"/>
      <c r="AH15" s="191"/>
      <c r="AI15" s="294">
        <f t="shared" si="37"/>
        <v>0</v>
      </c>
      <c r="AJ15" s="191"/>
      <c r="AK15" s="191"/>
      <c r="AL15" s="426">
        <f t="shared" si="39"/>
        <v>0</v>
      </c>
      <c r="AM15" s="188">
        <f t="shared" si="40"/>
        <v>0</v>
      </c>
      <c r="AN15" s="189">
        <f t="shared" si="40"/>
        <v>0</v>
      </c>
      <c r="AO15" s="426">
        <f t="shared" si="41"/>
        <v>0</v>
      </c>
    </row>
    <row r="16" spans="2:41" ht="14.25" hidden="1" outlineLevel="1">
      <c r="B16" s="415" t="s">
        <v>24</v>
      </c>
      <c r="C16" s="190"/>
      <c r="D16" s="240"/>
      <c r="E16" s="294">
        <f t="shared" si="0"/>
        <v>0</v>
      </c>
      <c r="F16" s="191"/>
      <c r="G16" s="191"/>
      <c r="H16" s="294">
        <f t="shared" si="1"/>
        <v>0</v>
      </c>
      <c r="I16" s="191"/>
      <c r="J16" s="191"/>
      <c r="K16" s="294">
        <f t="shared" si="2"/>
        <v>0</v>
      </c>
      <c r="L16" s="191"/>
      <c r="M16" s="191"/>
      <c r="N16" s="294">
        <f t="shared" si="3"/>
        <v>0</v>
      </c>
      <c r="O16" s="190"/>
      <c r="P16" s="240"/>
      <c r="Q16" s="294">
        <f t="shared" si="26"/>
        <v>0</v>
      </c>
      <c r="R16" s="191"/>
      <c r="S16" s="191"/>
      <c r="T16" s="294">
        <f t="shared" si="28"/>
        <v>0</v>
      </c>
      <c r="U16" s="191"/>
      <c r="V16" s="191"/>
      <c r="W16" s="294">
        <f t="shared" si="30"/>
        <v>0</v>
      </c>
      <c r="X16" s="191"/>
      <c r="Y16" s="191"/>
      <c r="Z16" s="294">
        <f t="shared" si="32"/>
        <v>0</v>
      </c>
      <c r="AA16" s="191"/>
      <c r="AB16" s="191"/>
      <c r="AC16" s="294">
        <f t="shared" si="34"/>
        <v>0</v>
      </c>
      <c r="AD16" s="190"/>
      <c r="AE16" s="240"/>
      <c r="AF16" s="294">
        <f t="shared" si="35"/>
        <v>0</v>
      </c>
      <c r="AG16" s="191"/>
      <c r="AH16" s="191"/>
      <c r="AI16" s="294">
        <f t="shared" si="37"/>
        <v>0</v>
      </c>
      <c r="AJ16" s="191"/>
      <c r="AK16" s="191"/>
      <c r="AL16" s="426">
        <f t="shared" si="39"/>
        <v>0</v>
      </c>
      <c r="AM16" s="188">
        <f t="shared" si="40"/>
        <v>0</v>
      </c>
      <c r="AN16" s="189">
        <f t="shared" si="40"/>
        <v>0</v>
      </c>
      <c r="AO16" s="426">
        <f t="shared" si="41"/>
        <v>0</v>
      </c>
    </row>
    <row r="17" spans="2:41" ht="14.25" hidden="1" outlineLevel="1">
      <c r="B17" s="415" t="s">
        <v>60</v>
      </c>
      <c r="C17" s="190"/>
      <c r="D17" s="240"/>
      <c r="E17" s="294">
        <f t="shared" si="0"/>
        <v>0</v>
      </c>
      <c r="F17" s="191"/>
      <c r="G17" s="191"/>
      <c r="H17" s="294">
        <f t="shared" si="1"/>
        <v>0</v>
      </c>
      <c r="I17" s="191"/>
      <c r="J17" s="191"/>
      <c r="K17" s="294">
        <f t="shared" si="2"/>
        <v>0</v>
      </c>
      <c r="L17" s="191"/>
      <c r="M17" s="191"/>
      <c r="N17" s="294">
        <f t="shared" si="3"/>
        <v>0</v>
      </c>
      <c r="O17" s="190"/>
      <c r="P17" s="240"/>
      <c r="Q17" s="294">
        <f t="shared" si="26"/>
        <v>0</v>
      </c>
      <c r="R17" s="191"/>
      <c r="S17" s="191"/>
      <c r="T17" s="294">
        <f t="shared" si="28"/>
        <v>0</v>
      </c>
      <c r="U17" s="191"/>
      <c r="V17" s="191"/>
      <c r="W17" s="294">
        <f t="shared" si="30"/>
        <v>0</v>
      </c>
      <c r="X17" s="191"/>
      <c r="Y17" s="191"/>
      <c r="Z17" s="294">
        <f t="shared" si="32"/>
        <v>0</v>
      </c>
      <c r="AA17" s="191"/>
      <c r="AB17" s="191"/>
      <c r="AC17" s="294">
        <f t="shared" si="34"/>
        <v>0</v>
      </c>
      <c r="AD17" s="190"/>
      <c r="AE17" s="240"/>
      <c r="AF17" s="294">
        <f t="shared" si="35"/>
        <v>0</v>
      </c>
      <c r="AG17" s="191"/>
      <c r="AH17" s="191"/>
      <c r="AI17" s="294">
        <f t="shared" si="37"/>
        <v>0</v>
      </c>
      <c r="AJ17" s="191"/>
      <c r="AK17" s="191"/>
      <c r="AL17" s="426">
        <f t="shared" si="39"/>
        <v>0</v>
      </c>
      <c r="AM17" s="188">
        <f t="shared" si="40"/>
        <v>0</v>
      </c>
      <c r="AN17" s="189">
        <f t="shared" si="40"/>
        <v>0</v>
      </c>
      <c r="AO17" s="426">
        <f t="shared" si="41"/>
        <v>0</v>
      </c>
    </row>
    <row r="18" spans="2:41" ht="14.25" collapsed="1">
      <c r="B18" s="415" t="s">
        <v>120</v>
      </c>
      <c r="C18" s="190"/>
      <c r="D18" s="240"/>
      <c r="E18" s="294">
        <f t="shared" si="0"/>
        <v>0</v>
      </c>
      <c r="F18" s="191"/>
      <c r="G18" s="191"/>
      <c r="H18" s="294">
        <f t="shared" si="1"/>
        <v>0</v>
      </c>
      <c r="I18" s="191"/>
      <c r="J18" s="191"/>
      <c r="K18" s="294">
        <f t="shared" si="2"/>
        <v>0</v>
      </c>
      <c r="L18" s="191"/>
      <c r="M18" s="191"/>
      <c r="N18" s="294">
        <f t="shared" si="3"/>
        <v>0</v>
      </c>
      <c r="O18" s="190"/>
      <c r="P18" s="240"/>
      <c r="Q18" s="294">
        <f t="shared" si="26"/>
        <v>0</v>
      </c>
      <c r="R18" s="191"/>
      <c r="S18" s="191"/>
      <c r="T18" s="294">
        <f t="shared" si="28"/>
        <v>0</v>
      </c>
      <c r="U18" s="191"/>
      <c r="V18" s="191"/>
      <c r="W18" s="294">
        <f t="shared" si="30"/>
        <v>0</v>
      </c>
      <c r="X18" s="191"/>
      <c r="Y18" s="191"/>
      <c r="Z18" s="294">
        <f t="shared" si="32"/>
        <v>0</v>
      </c>
      <c r="AA18" s="191"/>
      <c r="AB18" s="191"/>
      <c r="AC18" s="294">
        <f t="shared" si="34"/>
        <v>0</v>
      </c>
      <c r="AD18" s="190"/>
      <c r="AE18" s="240"/>
      <c r="AF18" s="294">
        <f t="shared" si="35"/>
        <v>0</v>
      </c>
      <c r="AG18" s="191"/>
      <c r="AH18" s="191"/>
      <c r="AI18" s="294">
        <f t="shared" si="37"/>
        <v>0</v>
      </c>
      <c r="AJ18" s="191"/>
      <c r="AK18" s="191"/>
      <c r="AL18" s="426">
        <f t="shared" si="39"/>
        <v>0</v>
      </c>
      <c r="AM18" s="188">
        <f t="shared" si="40"/>
        <v>0</v>
      </c>
      <c r="AN18" s="189">
        <f t="shared" si="40"/>
        <v>0</v>
      </c>
      <c r="AO18" s="426">
        <f t="shared" si="41"/>
        <v>0</v>
      </c>
    </row>
    <row r="19" spans="2:41" s="8" customFormat="1" ht="15">
      <c r="B19" s="416" t="s">
        <v>137</v>
      </c>
      <c r="C19" s="427">
        <f t="shared" ref="C19:M19" si="42">C12-C13</f>
        <v>0</v>
      </c>
      <c r="D19" s="20">
        <f t="shared" si="42"/>
        <v>0</v>
      </c>
      <c r="E19" s="295">
        <f>IFERROR((D19-C19)/ABS(C19),0)</f>
        <v>0</v>
      </c>
      <c r="F19" s="20">
        <f t="shared" si="42"/>
        <v>0</v>
      </c>
      <c r="G19" s="20">
        <f t="shared" si="42"/>
        <v>0</v>
      </c>
      <c r="H19" s="295">
        <f>IFERROR((G19-F19)/ABS(F19),0)</f>
        <v>0</v>
      </c>
      <c r="I19" s="20">
        <f t="shared" ref="I19:J19" si="43">I12-I13</f>
        <v>0</v>
      </c>
      <c r="J19" s="20">
        <f t="shared" si="43"/>
        <v>0</v>
      </c>
      <c r="K19" s="295">
        <f>IFERROR((J19-I19)/ABS(I19),0)</f>
        <v>0</v>
      </c>
      <c r="L19" s="20">
        <f t="shared" ref="L19" si="44">L12-L13</f>
        <v>0</v>
      </c>
      <c r="M19" s="20">
        <f t="shared" si="42"/>
        <v>0</v>
      </c>
      <c r="N19" s="295">
        <f>IFERROR((M19-L19)/ABS(L19),0)</f>
        <v>0</v>
      </c>
      <c r="O19" s="20">
        <f t="shared" ref="O19:P19" si="45">O12-O13</f>
        <v>0</v>
      </c>
      <c r="P19" s="20">
        <f t="shared" si="45"/>
        <v>0</v>
      </c>
      <c r="Q19" s="295">
        <f>IFERROR((P19-O19)/ABS(O19),0)</f>
        <v>0</v>
      </c>
      <c r="R19" s="20">
        <f t="shared" ref="R19:S19" si="46">R12-R13</f>
        <v>0</v>
      </c>
      <c r="S19" s="20">
        <f t="shared" si="46"/>
        <v>0</v>
      </c>
      <c r="T19" s="295">
        <f>IFERROR((S19-R19)/ABS(R19),0)</f>
        <v>0</v>
      </c>
      <c r="U19" s="20">
        <f t="shared" ref="U19:V19" si="47">U12-U13</f>
        <v>0</v>
      </c>
      <c r="V19" s="20">
        <f t="shared" si="47"/>
        <v>0</v>
      </c>
      <c r="W19" s="295">
        <f>IFERROR((V19-U19)/ABS(U19),0)</f>
        <v>0</v>
      </c>
      <c r="X19" s="20">
        <f t="shared" ref="X19:Y19" si="48">X12-X13</f>
        <v>0</v>
      </c>
      <c r="Y19" s="20">
        <f t="shared" si="48"/>
        <v>0</v>
      </c>
      <c r="Z19" s="295">
        <f>IFERROR((Y19-X19)/ABS(X19),0)</f>
        <v>0</v>
      </c>
      <c r="AA19" s="20">
        <f t="shared" ref="AA19:AB19" si="49">AA12-AA13</f>
        <v>0</v>
      </c>
      <c r="AB19" s="20">
        <f t="shared" si="49"/>
        <v>0</v>
      </c>
      <c r="AC19" s="295">
        <f>IFERROR((AB19-AA19)/ABS(AA19),0)</f>
        <v>0</v>
      </c>
      <c r="AD19" s="20">
        <f t="shared" ref="AD19:AE19" si="50">AD12-AD13</f>
        <v>0</v>
      </c>
      <c r="AE19" s="20">
        <f t="shared" si="50"/>
        <v>0</v>
      </c>
      <c r="AF19" s="295">
        <f>IFERROR((AE19-AD19)/ABS(AD19),0)</f>
        <v>0</v>
      </c>
      <c r="AG19" s="20">
        <f t="shared" ref="AG19:AH19" si="51">AG12-AG13</f>
        <v>0</v>
      </c>
      <c r="AH19" s="20">
        <f t="shared" si="51"/>
        <v>0</v>
      </c>
      <c r="AI19" s="295">
        <f>IFERROR((AH19-AG19)/ABS(AG19),0)</f>
        <v>0</v>
      </c>
      <c r="AJ19" s="20">
        <f t="shared" ref="AJ19:AK19" si="52">AJ12-AJ13</f>
        <v>0</v>
      </c>
      <c r="AK19" s="20">
        <f t="shared" si="52"/>
        <v>0</v>
      </c>
      <c r="AL19" s="428">
        <f>IFERROR((AK19-AJ19)/ABS(AJ19),0)</f>
        <v>0</v>
      </c>
      <c r="AM19" s="427">
        <f>AJ19+AG19+AD19+AA19+X19+U19+R19+O19+L19+I19+F19+C19</f>
        <v>0</v>
      </c>
      <c r="AN19" s="20">
        <f>AK19+AH19+AE19+AB19+Y19+V19+S19+P19+M19+J19+G19+D19</f>
        <v>0</v>
      </c>
      <c r="AO19" s="428">
        <f>IFERROR((AN19-AM19)/ABS(AM19),0)</f>
        <v>0</v>
      </c>
    </row>
    <row r="20" spans="2:41" s="8" customFormat="1" ht="14.25">
      <c r="B20" s="417" t="s">
        <v>177</v>
      </c>
      <c r="C20" s="429">
        <f>IF(C21=0,SUM(C22:C24),C21)+C24</f>
        <v>0</v>
      </c>
      <c r="D20" s="194">
        <f>IF(D21=0,SUM(D22:D24),D21)+D24</f>
        <v>0</v>
      </c>
      <c r="E20" s="294">
        <f t="shared" si="0"/>
        <v>0</v>
      </c>
      <c r="F20" s="194">
        <f t="shared" ref="F20:M20" si="53">IF(F21=0,SUM(F22:F24),F21)+F24</f>
        <v>0</v>
      </c>
      <c r="G20" s="194">
        <f t="shared" si="53"/>
        <v>0</v>
      </c>
      <c r="H20" s="294">
        <f t="shared" si="1"/>
        <v>0</v>
      </c>
      <c r="I20" s="194">
        <f t="shared" ref="I20:J20" si="54">IF(I21=0,SUM(I22:I24),I21)+I24</f>
        <v>0</v>
      </c>
      <c r="J20" s="194">
        <f t="shared" si="54"/>
        <v>0</v>
      </c>
      <c r="K20" s="294">
        <f t="shared" si="2"/>
        <v>0</v>
      </c>
      <c r="L20" s="194">
        <f t="shared" ref="L20" si="55">IF(L21=0,SUM(L22:L24),L21)+L24</f>
        <v>0</v>
      </c>
      <c r="M20" s="194">
        <f t="shared" si="53"/>
        <v>0</v>
      </c>
      <c r="N20" s="294">
        <f t="shared" si="3"/>
        <v>0</v>
      </c>
      <c r="O20" s="194">
        <f>IF(O21=0,SUM(O22:O24),O21)+O24</f>
        <v>0</v>
      </c>
      <c r="P20" s="194">
        <f>IF(P21=0,SUM(P22:P24),P21)+P24</f>
        <v>0</v>
      </c>
      <c r="Q20" s="294">
        <f t="shared" ref="Q20:Q24" si="56">IFERROR((P20-O20)/ABS(O20),0)</f>
        <v>0</v>
      </c>
      <c r="R20" s="194">
        <f t="shared" ref="R20:S20" si="57">IF(R21=0,SUM(R22:R24),R21)+R24</f>
        <v>0</v>
      </c>
      <c r="S20" s="194">
        <f t="shared" si="57"/>
        <v>0</v>
      </c>
      <c r="T20" s="294">
        <f t="shared" ref="T20:T24" si="58">IFERROR((S20-R20)/ABS(R20),0)</f>
        <v>0</v>
      </c>
      <c r="U20" s="194">
        <f t="shared" ref="U20:V20" si="59">IF(U21=0,SUM(U22:U24),U21)+U24</f>
        <v>0</v>
      </c>
      <c r="V20" s="194">
        <f t="shared" si="59"/>
        <v>0</v>
      </c>
      <c r="W20" s="294">
        <f t="shared" ref="W20:W24" si="60">IFERROR((V20-U20)/ABS(U20),0)</f>
        <v>0</v>
      </c>
      <c r="X20" s="194">
        <f t="shared" ref="X20:Y20" si="61">IF(X21=0,SUM(X22:X24),X21)+X24</f>
        <v>0</v>
      </c>
      <c r="Y20" s="194">
        <f t="shared" si="61"/>
        <v>0</v>
      </c>
      <c r="Z20" s="294">
        <f t="shared" ref="Z20:Z24" si="62">IFERROR((Y20-X20)/ABS(X20),0)</f>
        <v>0</v>
      </c>
      <c r="AA20" s="194">
        <f t="shared" ref="AA20:AB20" si="63">IF(AA21=0,SUM(AA22:AA24),AA21)+AA24</f>
        <v>0</v>
      </c>
      <c r="AB20" s="194">
        <f t="shared" si="63"/>
        <v>0</v>
      </c>
      <c r="AC20" s="294">
        <f t="shared" ref="AC20:AC24" si="64">IFERROR((AB20-AA20)/ABS(AA20),0)</f>
        <v>0</v>
      </c>
      <c r="AD20" s="194">
        <f>IF(AD21=0,SUM(AD22:AD24),AD21)+AD24</f>
        <v>0</v>
      </c>
      <c r="AE20" s="194">
        <f>IF(AE21=0,SUM(AE22:AE24),AE21)+AE24</f>
        <v>0</v>
      </c>
      <c r="AF20" s="294">
        <f t="shared" ref="AF20:AF24" si="65">IFERROR((AE20-AD20)/ABS(AD20),0)</f>
        <v>0</v>
      </c>
      <c r="AG20" s="194">
        <f t="shared" ref="AG20:AH20" si="66">IF(AG21=0,SUM(AG22:AG24),AG21)+AG24</f>
        <v>0</v>
      </c>
      <c r="AH20" s="194">
        <f t="shared" si="66"/>
        <v>0</v>
      </c>
      <c r="AI20" s="294">
        <f t="shared" ref="AI20:AI24" si="67">IFERROR((AH20-AG20)/ABS(AG20),0)</f>
        <v>0</v>
      </c>
      <c r="AJ20" s="194">
        <f t="shared" ref="AJ20:AK20" si="68">IF(AJ21=0,SUM(AJ22:AJ24),AJ21)+AJ24</f>
        <v>0</v>
      </c>
      <c r="AK20" s="194">
        <f t="shared" si="68"/>
        <v>0</v>
      </c>
      <c r="AL20" s="426">
        <f t="shared" ref="AL20:AL24" si="69">IFERROR((AK20-AJ20)/ABS(AJ20),0)</f>
        <v>0</v>
      </c>
      <c r="AM20" s="188">
        <f t="shared" ref="AM20:AN24" si="70">AJ20+AG20+AD20+AA20+X20+U20+R20+O20+L20+I20+F20+C20</f>
        <v>0</v>
      </c>
      <c r="AN20" s="189">
        <f t="shared" si="70"/>
        <v>0</v>
      </c>
      <c r="AO20" s="426">
        <f t="shared" ref="AO20:AO24" si="71">IFERROR((AN20-AM20)/ABS(AM20),0)</f>
        <v>0</v>
      </c>
    </row>
    <row r="21" spans="2:41" ht="14.25">
      <c r="B21" s="415" t="s">
        <v>145</v>
      </c>
      <c r="C21" s="190"/>
      <c r="D21" s="240"/>
      <c r="E21" s="294">
        <f t="shared" si="0"/>
        <v>0</v>
      </c>
      <c r="F21" s="191"/>
      <c r="G21" s="191"/>
      <c r="H21" s="294">
        <f t="shared" si="1"/>
        <v>0</v>
      </c>
      <c r="I21" s="191"/>
      <c r="J21" s="191"/>
      <c r="K21" s="294">
        <f t="shared" si="2"/>
        <v>0</v>
      </c>
      <c r="L21" s="191"/>
      <c r="M21" s="191"/>
      <c r="N21" s="294">
        <f t="shared" si="3"/>
        <v>0</v>
      </c>
      <c r="O21" s="190"/>
      <c r="P21" s="240"/>
      <c r="Q21" s="294">
        <f t="shared" si="56"/>
        <v>0</v>
      </c>
      <c r="R21" s="191"/>
      <c r="S21" s="191"/>
      <c r="T21" s="294">
        <f t="shared" si="58"/>
        <v>0</v>
      </c>
      <c r="U21" s="191"/>
      <c r="V21" s="191"/>
      <c r="W21" s="294">
        <f t="shared" si="60"/>
        <v>0</v>
      </c>
      <c r="X21" s="191"/>
      <c r="Y21" s="191"/>
      <c r="Z21" s="294">
        <f t="shared" si="62"/>
        <v>0</v>
      </c>
      <c r="AA21" s="191"/>
      <c r="AB21" s="191"/>
      <c r="AC21" s="294">
        <f t="shared" si="64"/>
        <v>0</v>
      </c>
      <c r="AD21" s="190"/>
      <c r="AE21" s="240"/>
      <c r="AF21" s="294">
        <f t="shared" si="65"/>
        <v>0</v>
      </c>
      <c r="AG21" s="191"/>
      <c r="AH21" s="191"/>
      <c r="AI21" s="294">
        <f t="shared" si="67"/>
        <v>0</v>
      </c>
      <c r="AJ21" s="191"/>
      <c r="AK21" s="191"/>
      <c r="AL21" s="426">
        <f t="shared" si="69"/>
        <v>0</v>
      </c>
      <c r="AM21" s="188">
        <f t="shared" si="70"/>
        <v>0</v>
      </c>
      <c r="AN21" s="189">
        <f t="shared" si="70"/>
        <v>0</v>
      </c>
      <c r="AO21" s="426">
        <f t="shared" si="71"/>
        <v>0</v>
      </c>
    </row>
    <row r="22" spans="2:41" ht="14.25" hidden="1" outlineLevel="1">
      <c r="B22" s="415" t="s">
        <v>68</v>
      </c>
      <c r="C22" s="190"/>
      <c r="D22" s="240"/>
      <c r="E22" s="294">
        <f t="shared" si="0"/>
        <v>0</v>
      </c>
      <c r="F22" s="191"/>
      <c r="G22" s="191"/>
      <c r="H22" s="294">
        <f t="shared" si="1"/>
        <v>0</v>
      </c>
      <c r="I22" s="191"/>
      <c r="J22" s="191"/>
      <c r="K22" s="294">
        <f t="shared" si="2"/>
        <v>0</v>
      </c>
      <c r="L22" s="191"/>
      <c r="M22" s="191"/>
      <c r="N22" s="294">
        <f t="shared" si="3"/>
        <v>0</v>
      </c>
      <c r="O22" s="190"/>
      <c r="P22" s="240"/>
      <c r="Q22" s="294">
        <f t="shared" si="56"/>
        <v>0</v>
      </c>
      <c r="R22" s="191"/>
      <c r="S22" s="191"/>
      <c r="T22" s="294">
        <f t="shared" si="58"/>
        <v>0</v>
      </c>
      <c r="U22" s="191"/>
      <c r="V22" s="191"/>
      <c r="W22" s="294">
        <f t="shared" si="60"/>
        <v>0</v>
      </c>
      <c r="X22" s="191"/>
      <c r="Y22" s="191"/>
      <c r="Z22" s="294">
        <f t="shared" si="62"/>
        <v>0</v>
      </c>
      <c r="AA22" s="191"/>
      <c r="AB22" s="191"/>
      <c r="AC22" s="294">
        <f t="shared" si="64"/>
        <v>0</v>
      </c>
      <c r="AD22" s="190"/>
      <c r="AE22" s="240"/>
      <c r="AF22" s="294">
        <f t="shared" si="65"/>
        <v>0</v>
      </c>
      <c r="AG22" s="191"/>
      <c r="AH22" s="191"/>
      <c r="AI22" s="294">
        <f t="shared" si="67"/>
        <v>0</v>
      </c>
      <c r="AJ22" s="191"/>
      <c r="AK22" s="191"/>
      <c r="AL22" s="426">
        <f t="shared" si="69"/>
        <v>0</v>
      </c>
      <c r="AM22" s="188">
        <f t="shared" si="70"/>
        <v>0</v>
      </c>
      <c r="AN22" s="189">
        <f t="shared" si="70"/>
        <v>0</v>
      </c>
      <c r="AO22" s="426">
        <f t="shared" si="71"/>
        <v>0</v>
      </c>
    </row>
    <row r="23" spans="2:41" ht="14.25" hidden="1" outlineLevel="1">
      <c r="B23" s="415" t="s">
        <v>132</v>
      </c>
      <c r="C23" s="190"/>
      <c r="D23" s="240"/>
      <c r="E23" s="294">
        <f t="shared" si="0"/>
        <v>0</v>
      </c>
      <c r="F23" s="191"/>
      <c r="G23" s="191"/>
      <c r="H23" s="294">
        <f t="shared" si="1"/>
        <v>0</v>
      </c>
      <c r="I23" s="191"/>
      <c r="J23" s="191"/>
      <c r="K23" s="294">
        <f t="shared" si="2"/>
        <v>0</v>
      </c>
      <c r="L23" s="191"/>
      <c r="M23" s="191"/>
      <c r="N23" s="294">
        <f t="shared" si="3"/>
        <v>0</v>
      </c>
      <c r="O23" s="190"/>
      <c r="P23" s="240"/>
      <c r="Q23" s="294">
        <f t="shared" si="56"/>
        <v>0</v>
      </c>
      <c r="R23" s="191"/>
      <c r="S23" s="191"/>
      <c r="T23" s="294">
        <f t="shared" si="58"/>
        <v>0</v>
      </c>
      <c r="U23" s="191"/>
      <c r="V23" s="191"/>
      <c r="W23" s="294">
        <f t="shared" si="60"/>
        <v>0</v>
      </c>
      <c r="X23" s="191"/>
      <c r="Y23" s="191"/>
      <c r="Z23" s="294">
        <f t="shared" si="62"/>
        <v>0</v>
      </c>
      <c r="AA23" s="191"/>
      <c r="AB23" s="191"/>
      <c r="AC23" s="294">
        <f t="shared" si="64"/>
        <v>0</v>
      </c>
      <c r="AD23" s="190"/>
      <c r="AE23" s="240"/>
      <c r="AF23" s="294">
        <f t="shared" si="65"/>
        <v>0</v>
      </c>
      <c r="AG23" s="191"/>
      <c r="AH23" s="191"/>
      <c r="AI23" s="294">
        <f t="shared" si="67"/>
        <v>0</v>
      </c>
      <c r="AJ23" s="191"/>
      <c r="AK23" s="191"/>
      <c r="AL23" s="426">
        <f t="shared" si="69"/>
        <v>0</v>
      </c>
      <c r="AM23" s="188">
        <f t="shared" si="70"/>
        <v>0</v>
      </c>
      <c r="AN23" s="189">
        <f t="shared" si="70"/>
        <v>0</v>
      </c>
      <c r="AO23" s="426">
        <f t="shared" si="71"/>
        <v>0</v>
      </c>
    </row>
    <row r="24" spans="2:41" ht="14.25" collapsed="1">
      <c r="B24" s="415" t="s">
        <v>120</v>
      </c>
      <c r="C24" s="190"/>
      <c r="D24" s="190"/>
      <c r="E24" s="294">
        <f t="shared" si="0"/>
        <v>0</v>
      </c>
      <c r="F24" s="190"/>
      <c r="G24" s="190"/>
      <c r="H24" s="294">
        <f t="shared" si="1"/>
        <v>0</v>
      </c>
      <c r="I24" s="190"/>
      <c r="J24" s="190"/>
      <c r="K24" s="294">
        <f t="shared" si="2"/>
        <v>0</v>
      </c>
      <c r="L24" s="190"/>
      <c r="M24" s="190"/>
      <c r="N24" s="294">
        <f t="shared" si="3"/>
        <v>0</v>
      </c>
      <c r="O24" s="190"/>
      <c r="P24" s="190"/>
      <c r="Q24" s="294">
        <f t="shared" si="56"/>
        <v>0</v>
      </c>
      <c r="R24" s="190"/>
      <c r="S24" s="190"/>
      <c r="T24" s="294">
        <f t="shared" si="58"/>
        <v>0</v>
      </c>
      <c r="U24" s="190"/>
      <c r="V24" s="190"/>
      <c r="W24" s="294">
        <f t="shared" si="60"/>
        <v>0</v>
      </c>
      <c r="X24" s="190"/>
      <c r="Y24" s="190"/>
      <c r="Z24" s="294">
        <f t="shared" si="62"/>
        <v>0</v>
      </c>
      <c r="AA24" s="190"/>
      <c r="AB24" s="190"/>
      <c r="AC24" s="294">
        <f t="shared" si="64"/>
        <v>0</v>
      </c>
      <c r="AD24" s="190"/>
      <c r="AE24" s="190"/>
      <c r="AF24" s="294">
        <f t="shared" si="65"/>
        <v>0</v>
      </c>
      <c r="AG24" s="190"/>
      <c r="AH24" s="190"/>
      <c r="AI24" s="294">
        <f t="shared" si="67"/>
        <v>0</v>
      </c>
      <c r="AJ24" s="190"/>
      <c r="AK24" s="190"/>
      <c r="AL24" s="426">
        <f t="shared" si="69"/>
        <v>0</v>
      </c>
      <c r="AM24" s="188">
        <f t="shared" si="70"/>
        <v>0</v>
      </c>
      <c r="AN24" s="189">
        <f t="shared" si="70"/>
        <v>0</v>
      </c>
      <c r="AO24" s="426">
        <f t="shared" si="71"/>
        <v>0</v>
      </c>
    </row>
    <row r="25" spans="2:41" s="8" customFormat="1" ht="15">
      <c r="B25" s="416" t="s">
        <v>138</v>
      </c>
      <c r="C25" s="427">
        <f t="shared" ref="C25:M25" si="72">C19-C20</f>
        <v>0</v>
      </c>
      <c r="D25" s="20">
        <f t="shared" si="72"/>
        <v>0</v>
      </c>
      <c r="E25" s="295">
        <f>IFERROR((D25-C25)/ABS(C25),0)</f>
        <v>0</v>
      </c>
      <c r="F25" s="20">
        <f t="shared" si="72"/>
        <v>0</v>
      </c>
      <c r="G25" s="20">
        <f t="shared" si="72"/>
        <v>0</v>
      </c>
      <c r="H25" s="295">
        <f>IFERROR((G25-F25)/ABS(F25),0)</f>
        <v>0</v>
      </c>
      <c r="I25" s="20">
        <f t="shared" ref="I25:J25" si="73">I19-I20</f>
        <v>0</v>
      </c>
      <c r="J25" s="20">
        <f t="shared" si="73"/>
        <v>0</v>
      </c>
      <c r="K25" s="295">
        <f>IFERROR((J25-I25)/ABS(I25),0)</f>
        <v>0</v>
      </c>
      <c r="L25" s="20">
        <f t="shared" ref="L25" si="74">L19-L20</f>
        <v>0</v>
      </c>
      <c r="M25" s="20">
        <f t="shared" si="72"/>
        <v>0</v>
      </c>
      <c r="N25" s="295">
        <f>IFERROR((M25-L25)/ABS(L25),0)</f>
        <v>0</v>
      </c>
      <c r="O25" s="20">
        <f t="shared" ref="O25:P25" si="75">O19-O20</f>
        <v>0</v>
      </c>
      <c r="P25" s="20">
        <f t="shared" si="75"/>
        <v>0</v>
      </c>
      <c r="Q25" s="295">
        <f>IFERROR((P25-O25)/ABS(O25),0)</f>
        <v>0</v>
      </c>
      <c r="R25" s="20">
        <f t="shared" ref="R25:S25" si="76">R19-R20</f>
        <v>0</v>
      </c>
      <c r="S25" s="20">
        <f t="shared" si="76"/>
        <v>0</v>
      </c>
      <c r="T25" s="295">
        <f>IFERROR((S25-R25)/ABS(R25),0)</f>
        <v>0</v>
      </c>
      <c r="U25" s="20">
        <f t="shared" ref="U25:V25" si="77">U19-U20</f>
        <v>0</v>
      </c>
      <c r="V25" s="20">
        <f t="shared" si="77"/>
        <v>0</v>
      </c>
      <c r="W25" s="295">
        <f>IFERROR((V25-U25)/ABS(U25),0)</f>
        <v>0</v>
      </c>
      <c r="X25" s="20">
        <f t="shared" ref="X25:Y25" si="78">X19-X20</f>
        <v>0</v>
      </c>
      <c r="Y25" s="20">
        <f t="shared" si="78"/>
        <v>0</v>
      </c>
      <c r="Z25" s="295">
        <f>IFERROR((Y25-X25)/ABS(X25),0)</f>
        <v>0</v>
      </c>
      <c r="AA25" s="20">
        <f t="shared" ref="AA25:AB25" si="79">AA19-AA20</f>
        <v>0</v>
      </c>
      <c r="AB25" s="20">
        <f t="shared" si="79"/>
        <v>0</v>
      </c>
      <c r="AC25" s="295">
        <f>IFERROR((AB25-AA25)/ABS(AA25),0)</f>
        <v>0</v>
      </c>
      <c r="AD25" s="20">
        <f t="shared" ref="AD25:AE25" si="80">AD19-AD20</f>
        <v>0</v>
      </c>
      <c r="AE25" s="20">
        <f t="shared" si="80"/>
        <v>0</v>
      </c>
      <c r="AF25" s="295">
        <f>IFERROR((AE25-AD25)/ABS(AD25),0)</f>
        <v>0</v>
      </c>
      <c r="AG25" s="20">
        <f t="shared" ref="AG25:AH25" si="81">AG19-AG20</f>
        <v>0</v>
      </c>
      <c r="AH25" s="20">
        <f t="shared" si="81"/>
        <v>0</v>
      </c>
      <c r="AI25" s="295">
        <f>IFERROR((AH25-AG25)/ABS(AG25),0)</f>
        <v>0</v>
      </c>
      <c r="AJ25" s="20">
        <f t="shared" ref="AJ25:AK25" si="82">AJ19-AJ20</f>
        <v>0</v>
      </c>
      <c r="AK25" s="20">
        <f t="shared" si="82"/>
        <v>0</v>
      </c>
      <c r="AL25" s="428">
        <f>IFERROR((AK25-AJ25)/ABS(AJ25),0)</f>
        <v>0</v>
      </c>
      <c r="AM25" s="427">
        <f>AJ25+AG25+AD25+AA25+X25+U25+R25+O25+L25+I25+F25+C25</f>
        <v>0</v>
      </c>
      <c r="AN25" s="20">
        <f>AK25+AH25+AE25+AB25+Y25+V25+S25+P25+M25+J25+G25+D25</f>
        <v>0</v>
      </c>
      <c r="AO25" s="428">
        <f>IFERROR((AN25-AM25)/ABS(AM25),0)</f>
        <v>0</v>
      </c>
    </row>
    <row r="26" spans="2:41" s="8" customFormat="1" ht="14.25">
      <c r="B26" s="417" t="s">
        <v>178</v>
      </c>
      <c r="C26" s="429">
        <f>IF(C27=0,C28+C34+C46,C27)</f>
        <v>0</v>
      </c>
      <c r="D26" s="429">
        <f>IF(D27=0,D28+D34+D46,D27)</f>
        <v>0</v>
      </c>
      <c r="E26" s="294">
        <f t="shared" si="0"/>
        <v>0</v>
      </c>
      <c r="F26" s="429">
        <f>IF(F27=0,F28+F34+F46,F27)</f>
        <v>0</v>
      </c>
      <c r="G26" s="429">
        <f>IF(G27=0,G28+G34+G46,G27)</f>
        <v>0</v>
      </c>
      <c r="H26" s="294">
        <f t="shared" si="1"/>
        <v>0</v>
      </c>
      <c r="I26" s="429">
        <f>IF(I27=0,I28+I34+I46,I27)</f>
        <v>0</v>
      </c>
      <c r="J26" s="429">
        <f>IF(J27=0,J28+J34+J46,J27)</f>
        <v>0</v>
      </c>
      <c r="K26" s="294">
        <f t="shared" si="2"/>
        <v>0</v>
      </c>
      <c r="L26" s="429">
        <f>IF(L27=0,L28+L34+L46,L27)</f>
        <v>0</v>
      </c>
      <c r="M26" s="429">
        <f>IF(M27=0,M28+M34+M46,M27)</f>
        <v>0</v>
      </c>
      <c r="N26" s="294">
        <f t="shared" si="3"/>
        <v>0</v>
      </c>
      <c r="O26" s="429">
        <f>IF(O27=0,O28+O34+O46,O27)</f>
        <v>0</v>
      </c>
      <c r="P26" s="429">
        <f>IF(P27=0,P28+P34+P46,P27)</f>
        <v>0</v>
      </c>
      <c r="Q26" s="294">
        <f t="shared" ref="Q26:Q54" si="83">IFERROR((P26-O26)/ABS(O26),0)</f>
        <v>0</v>
      </c>
      <c r="R26" s="429">
        <f>IF(R27=0,R28+R34+R46,R27)</f>
        <v>0</v>
      </c>
      <c r="S26" s="429">
        <f>IF(S27=0,S28+S34+S46,S27)</f>
        <v>0</v>
      </c>
      <c r="T26" s="294">
        <f t="shared" ref="T26:T54" si="84">IFERROR((S26-R26)/ABS(R26),0)</f>
        <v>0</v>
      </c>
      <c r="U26" s="429">
        <f>IF(U27=0,U28+U34+U46,U27)</f>
        <v>0</v>
      </c>
      <c r="V26" s="429">
        <f>IF(V27=0,V28+V34+V46,V27)</f>
        <v>0</v>
      </c>
      <c r="W26" s="294">
        <f t="shared" ref="W26:W54" si="85">IFERROR((V26-U26)/ABS(U26),0)</f>
        <v>0</v>
      </c>
      <c r="X26" s="429">
        <f>IF(X27=0,X28+X34+X46,X27)</f>
        <v>0</v>
      </c>
      <c r="Y26" s="429">
        <f>IF(Y27=0,Y28+Y34+Y46,Y27)</f>
        <v>0</v>
      </c>
      <c r="Z26" s="294">
        <f t="shared" ref="Z26:Z54" si="86">IFERROR((Y26-X26)/ABS(X26),0)</f>
        <v>0</v>
      </c>
      <c r="AA26" s="429">
        <f>IF(AA27=0,AA28+AA34+AA46,AA27)</f>
        <v>0</v>
      </c>
      <c r="AB26" s="429">
        <f>IF(AB27=0,AB28+AB34+AB46,AB27)</f>
        <v>0</v>
      </c>
      <c r="AC26" s="294">
        <f t="shared" ref="AC26:AC54" si="87">IFERROR((AB26-AA26)/ABS(AA26),0)</f>
        <v>0</v>
      </c>
      <c r="AD26" s="429">
        <f>IF(AD27=0,AD28+AD34+AD46,AD27)</f>
        <v>0</v>
      </c>
      <c r="AE26" s="429">
        <f>IF(AE27=0,AE28+AE34+AE46,AE27)</f>
        <v>0</v>
      </c>
      <c r="AF26" s="294">
        <f t="shared" ref="AF26:AF54" si="88">IFERROR((AE26-AD26)/ABS(AD26),0)</f>
        <v>0</v>
      </c>
      <c r="AG26" s="429">
        <f>IF(AG27=0,AG28+AG34+AG46,AG27)</f>
        <v>0</v>
      </c>
      <c r="AH26" s="429">
        <f>IF(AH27=0,AH28+AH34+AH46,AH27)</f>
        <v>0</v>
      </c>
      <c r="AI26" s="294">
        <f t="shared" ref="AI26:AI54" si="89">IFERROR((AH26-AG26)/ABS(AG26),0)</f>
        <v>0</v>
      </c>
      <c r="AJ26" s="429">
        <f>IF(AJ27=0,AJ28+AJ34+AJ46,AJ27)</f>
        <v>0</v>
      </c>
      <c r="AK26" s="429">
        <f>IF(AK27=0,AK28+AK34+AK46,AK27)</f>
        <v>0</v>
      </c>
      <c r="AL26" s="426">
        <f t="shared" ref="AL26:AL54" si="90">IFERROR((AK26-AJ26)/ABS(AJ26),0)</f>
        <v>0</v>
      </c>
      <c r="AM26" s="188">
        <f t="shared" ref="AM26:AN41" si="91">AJ26+AG26+AD26+AA26+X26+U26+R26+O26+L26+I26+F26+C26</f>
        <v>0</v>
      </c>
      <c r="AN26" s="189">
        <f t="shared" si="91"/>
        <v>0</v>
      </c>
      <c r="AO26" s="426">
        <f t="shared" ref="AO26:AO54" si="92">IFERROR((AN26-AM26)/ABS(AM26),0)</f>
        <v>0</v>
      </c>
    </row>
    <row r="27" spans="2:41" ht="14.25">
      <c r="B27" s="415" t="s">
        <v>146</v>
      </c>
      <c r="C27" s="190"/>
      <c r="D27" s="240"/>
      <c r="E27" s="294">
        <f t="shared" si="0"/>
        <v>0</v>
      </c>
      <c r="F27" s="191"/>
      <c r="G27" s="191"/>
      <c r="H27" s="294">
        <f t="shared" si="1"/>
        <v>0</v>
      </c>
      <c r="I27" s="191"/>
      <c r="J27" s="191"/>
      <c r="K27" s="294">
        <f t="shared" si="2"/>
        <v>0</v>
      </c>
      <c r="L27" s="191"/>
      <c r="M27" s="191"/>
      <c r="N27" s="294">
        <f t="shared" si="3"/>
        <v>0</v>
      </c>
      <c r="O27" s="190"/>
      <c r="P27" s="240"/>
      <c r="Q27" s="294">
        <f t="shared" si="83"/>
        <v>0</v>
      </c>
      <c r="R27" s="191"/>
      <c r="S27" s="191"/>
      <c r="T27" s="294">
        <f t="shared" si="84"/>
        <v>0</v>
      </c>
      <c r="U27" s="191"/>
      <c r="V27" s="191"/>
      <c r="W27" s="294">
        <f t="shared" si="85"/>
        <v>0</v>
      </c>
      <c r="X27" s="191"/>
      <c r="Y27" s="191"/>
      <c r="Z27" s="294">
        <f t="shared" si="86"/>
        <v>0</v>
      </c>
      <c r="AA27" s="191"/>
      <c r="AB27" s="191"/>
      <c r="AC27" s="294">
        <f t="shared" si="87"/>
        <v>0</v>
      </c>
      <c r="AD27" s="190"/>
      <c r="AE27" s="240"/>
      <c r="AF27" s="294">
        <f t="shared" si="88"/>
        <v>0</v>
      </c>
      <c r="AG27" s="191"/>
      <c r="AH27" s="191"/>
      <c r="AI27" s="294">
        <f t="shared" si="89"/>
        <v>0</v>
      </c>
      <c r="AJ27" s="191"/>
      <c r="AK27" s="191"/>
      <c r="AL27" s="426">
        <f t="shared" si="90"/>
        <v>0</v>
      </c>
      <c r="AM27" s="188">
        <f t="shared" si="91"/>
        <v>0</v>
      </c>
      <c r="AN27" s="189">
        <f t="shared" si="91"/>
        <v>0</v>
      </c>
      <c r="AO27" s="426">
        <f t="shared" si="92"/>
        <v>0</v>
      </c>
    </row>
    <row r="28" spans="2:41" s="8" customFormat="1" ht="14.25">
      <c r="B28" s="417" t="s">
        <v>179</v>
      </c>
      <c r="C28" s="429">
        <f>IF(C29=0,SUM(C30:C33),C29)+C33</f>
        <v>0</v>
      </c>
      <c r="D28" s="194">
        <f>IF(D29=0,SUM(D30:D33),D29)+D33</f>
        <v>0</v>
      </c>
      <c r="E28" s="294">
        <f t="shared" si="0"/>
        <v>0</v>
      </c>
      <c r="F28" s="194">
        <f t="shared" ref="F28:M28" si="93">IF(F29=0,SUM(F30:F33),F29)+F33</f>
        <v>0</v>
      </c>
      <c r="G28" s="194">
        <f t="shared" si="93"/>
        <v>0</v>
      </c>
      <c r="H28" s="294">
        <f t="shared" si="1"/>
        <v>0</v>
      </c>
      <c r="I28" s="194">
        <f t="shared" ref="I28:J28" si="94">IF(I29=0,SUM(I30:I33),I29)+I33</f>
        <v>0</v>
      </c>
      <c r="J28" s="194">
        <f t="shared" si="94"/>
        <v>0</v>
      </c>
      <c r="K28" s="294">
        <f t="shared" si="2"/>
        <v>0</v>
      </c>
      <c r="L28" s="194">
        <f t="shared" ref="L28" si="95">IF(L29=0,SUM(L30:L33),L29)+L33</f>
        <v>0</v>
      </c>
      <c r="M28" s="194">
        <f t="shared" si="93"/>
        <v>0</v>
      </c>
      <c r="N28" s="294">
        <f t="shared" si="3"/>
        <v>0</v>
      </c>
      <c r="O28" s="194">
        <f>IF(O29=0,SUM(O30:O33),O29)+O33</f>
        <v>0</v>
      </c>
      <c r="P28" s="194">
        <f>IF(P29=0,SUM(P30:P33),P29)+P33</f>
        <v>0</v>
      </c>
      <c r="Q28" s="294">
        <f t="shared" si="83"/>
        <v>0</v>
      </c>
      <c r="R28" s="194">
        <f t="shared" ref="R28:S28" si="96">IF(R29=0,SUM(R30:R33),R29)+R33</f>
        <v>0</v>
      </c>
      <c r="S28" s="194">
        <f t="shared" si="96"/>
        <v>0</v>
      </c>
      <c r="T28" s="294">
        <f t="shared" si="84"/>
        <v>0</v>
      </c>
      <c r="U28" s="194">
        <f t="shared" ref="U28:V28" si="97">IF(U29=0,SUM(U30:U33),U29)+U33</f>
        <v>0</v>
      </c>
      <c r="V28" s="194">
        <f t="shared" si="97"/>
        <v>0</v>
      </c>
      <c r="W28" s="294">
        <f t="shared" si="85"/>
        <v>0</v>
      </c>
      <c r="X28" s="194">
        <f t="shared" ref="X28:Y28" si="98">IF(X29=0,SUM(X30:X33),X29)+X33</f>
        <v>0</v>
      </c>
      <c r="Y28" s="194">
        <f t="shared" si="98"/>
        <v>0</v>
      </c>
      <c r="Z28" s="294">
        <f t="shared" si="86"/>
        <v>0</v>
      </c>
      <c r="AA28" s="194">
        <f t="shared" ref="AA28:AB28" si="99">IF(AA29=0,SUM(AA30:AA33),AA29)+AA33</f>
        <v>0</v>
      </c>
      <c r="AB28" s="194">
        <f t="shared" si="99"/>
        <v>0</v>
      </c>
      <c r="AC28" s="294">
        <f t="shared" si="87"/>
        <v>0</v>
      </c>
      <c r="AD28" s="194">
        <f>IF(AD29=0,SUM(AD30:AD33),AD29)+AD33</f>
        <v>0</v>
      </c>
      <c r="AE28" s="194">
        <f>IF(AE29=0,SUM(AE30:AE33),AE29)+AE33</f>
        <v>0</v>
      </c>
      <c r="AF28" s="294">
        <f t="shared" si="88"/>
        <v>0</v>
      </c>
      <c r="AG28" s="194">
        <f t="shared" ref="AG28:AH28" si="100">IF(AG29=0,SUM(AG30:AG33),AG29)+AG33</f>
        <v>0</v>
      </c>
      <c r="AH28" s="194">
        <f t="shared" si="100"/>
        <v>0</v>
      </c>
      <c r="AI28" s="294">
        <f t="shared" si="89"/>
        <v>0</v>
      </c>
      <c r="AJ28" s="194">
        <f t="shared" ref="AJ28:AK28" si="101">IF(AJ29=0,SUM(AJ30:AJ33),AJ29)+AJ33</f>
        <v>0</v>
      </c>
      <c r="AK28" s="194">
        <f t="shared" si="101"/>
        <v>0</v>
      </c>
      <c r="AL28" s="426">
        <f t="shared" si="90"/>
        <v>0</v>
      </c>
      <c r="AM28" s="188">
        <f t="shared" si="91"/>
        <v>0</v>
      </c>
      <c r="AN28" s="189">
        <f t="shared" si="91"/>
        <v>0</v>
      </c>
      <c r="AO28" s="426">
        <f t="shared" si="92"/>
        <v>0</v>
      </c>
    </row>
    <row r="29" spans="2:41" ht="14.25">
      <c r="B29" s="415" t="s">
        <v>147</v>
      </c>
      <c r="C29" s="190"/>
      <c r="D29" s="240"/>
      <c r="E29" s="294">
        <f t="shared" si="0"/>
        <v>0</v>
      </c>
      <c r="F29" s="191"/>
      <c r="G29" s="191"/>
      <c r="H29" s="294">
        <f t="shared" si="1"/>
        <v>0</v>
      </c>
      <c r="I29" s="191"/>
      <c r="J29" s="191"/>
      <c r="K29" s="294">
        <f t="shared" si="2"/>
        <v>0</v>
      </c>
      <c r="L29" s="191"/>
      <c r="M29" s="191"/>
      <c r="N29" s="294">
        <f t="shared" si="3"/>
        <v>0</v>
      </c>
      <c r="O29" s="190"/>
      <c r="P29" s="240"/>
      <c r="Q29" s="294">
        <f t="shared" si="83"/>
        <v>0</v>
      </c>
      <c r="R29" s="191"/>
      <c r="S29" s="191"/>
      <c r="T29" s="294">
        <f t="shared" si="84"/>
        <v>0</v>
      </c>
      <c r="U29" s="191"/>
      <c r="V29" s="191"/>
      <c r="W29" s="294">
        <f t="shared" si="85"/>
        <v>0</v>
      </c>
      <c r="X29" s="191"/>
      <c r="Y29" s="191"/>
      <c r="Z29" s="294">
        <f t="shared" si="86"/>
        <v>0</v>
      </c>
      <c r="AA29" s="191"/>
      <c r="AB29" s="191"/>
      <c r="AC29" s="294">
        <f t="shared" si="87"/>
        <v>0</v>
      </c>
      <c r="AD29" s="190"/>
      <c r="AE29" s="240"/>
      <c r="AF29" s="294">
        <f t="shared" si="88"/>
        <v>0</v>
      </c>
      <c r="AG29" s="191"/>
      <c r="AH29" s="191"/>
      <c r="AI29" s="294">
        <f t="shared" si="89"/>
        <v>0</v>
      </c>
      <c r="AJ29" s="191"/>
      <c r="AK29" s="191"/>
      <c r="AL29" s="426">
        <f t="shared" si="90"/>
        <v>0</v>
      </c>
      <c r="AM29" s="188">
        <f t="shared" si="91"/>
        <v>0</v>
      </c>
      <c r="AN29" s="189">
        <f t="shared" si="91"/>
        <v>0</v>
      </c>
      <c r="AO29" s="426">
        <f t="shared" si="92"/>
        <v>0</v>
      </c>
    </row>
    <row r="30" spans="2:41" ht="14.25" hidden="1" outlineLevel="1">
      <c r="B30" s="415" t="s">
        <v>1</v>
      </c>
      <c r="C30" s="190"/>
      <c r="D30" s="240"/>
      <c r="E30" s="294">
        <f t="shared" si="0"/>
        <v>0</v>
      </c>
      <c r="F30" s="191"/>
      <c r="G30" s="191"/>
      <c r="H30" s="294">
        <f t="shared" si="1"/>
        <v>0</v>
      </c>
      <c r="I30" s="191"/>
      <c r="J30" s="191"/>
      <c r="K30" s="294">
        <f t="shared" si="2"/>
        <v>0</v>
      </c>
      <c r="L30" s="191"/>
      <c r="M30" s="191"/>
      <c r="N30" s="294">
        <f t="shared" si="3"/>
        <v>0</v>
      </c>
      <c r="O30" s="190"/>
      <c r="P30" s="240"/>
      <c r="Q30" s="294">
        <f t="shared" si="83"/>
        <v>0</v>
      </c>
      <c r="R30" s="191"/>
      <c r="S30" s="191"/>
      <c r="T30" s="294">
        <f t="shared" si="84"/>
        <v>0</v>
      </c>
      <c r="U30" s="191"/>
      <c r="V30" s="191"/>
      <c r="W30" s="294">
        <f t="shared" si="85"/>
        <v>0</v>
      </c>
      <c r="X30" s="191"/>
      <c r="Y30" s="191"/>
      <c r="Z30" s="294">
        <f t="shared" si="86"/>
        <v>0</v>
      </c>
      <c r="AA30" s="191"/>
      <c r="AB30" s="191"/>
      <c r="AC30" s="294">
        <f t="shared" si="87"/>
        <v>0</v>
      </c>
      <c r="AD30" s="190"/>
      <c r="AE30" s="240"/>
      <c r="AF30" s="294">
        <f t="shared" si="88"/>
        <v>0</v>
      </c>
      <c r="AG30" s="191"/>
      <c r="AH30" s="191"/>
      <c r="AI30" s="294">
        <f t="shared" si="89"/>
        <v>0</v>
      </c>
      <c r="AJ30" s="191"/>
      <c r="AK30" s="191"/>
      <c r="AL30" s="426">
        <f t="shared" si="90"/>
        <v>0</v>
      </c>
      <c r="AM30" s="188">
        <f t="shared" si="91"/>
        <v>0</v>
      </c>
      <c r="AN30" s="189">
        <f t="shared" si="91"/>
        <v>0</v>
      </c>
      <c r="AO30" s="426">
        <f t="shared" si="92"/>
        <v>0</v>
      </c>
    </row>
    <row r="31" spans="2:41" ht="14.25" hidden="1" outlineLevel="1">
      <c r="B31" s="415" t="s">
        <v>133</v>
      </c>
      <c r="C31" s="190"/>
      <c r="D31" s="240"/>
      <c r="E31" s="294">
        <f t="shared" si="0"/>
        <v>0</v>
      </c>
      <c r="F31" s="191"/>
      <c r="G31" s="191"/>
      <c r="H31" s="294">
        <f t="shared" si="1"/>
        <v>0</v>
      </c>
      <c r="I31" s="191"/>
      <c r="J31" s="191"/>
      <c r="K31" s="294">
        <f t="shared" si="2"/>
        <v>0</v>
      </c>
      <c r="L31" s="191"/>
      <c r="M31" s="191"/>
      <c r="N31" s="294">
        <f t="shared" si="3"/>
        <v>0</v>
      </c>
      <c r="O31" s="190"/>
      <c r="P31" s="240"/>
      <c r="Q31" s="294">
        <f t="shared" si="83"/>
        <v>0</v>
      </c>
      <c r="R31" s="191"/>
      <c r="S31" s="191"/>
      <c r="T31" s="294">
        <f t="shared" si="84"/>
        <v>0</v>
      </c>
      <c r="U31" s="191"/>
      <c r="V31" s="191"/>
      <c r="W31" s="294">
        <f t="shared" si="85"/>
        <v>0</v>
      </c>
      <c r="X31" s="191"/>
      <c r="Y31" s="191"/>
      <c r="Z31" s="294">
        <f t="shared" si="86"/>
        <v>0</v>
      </c>
      <c r="AA31" s="191"/>
      <c r="AB31" s="191"/>
      <c r="AC31" s="294">
        <f t="shared" si="87"/>
        <v>0</v>
      </c>
      <c r="AD31" s="190"/>
      <c r="AE31" s="240"/>
      <c r="AF31" s="294">
        <f t="shared" si="88"/>
        <v>0</v>
      </c>
      <c r="AG31" s="191"/>
      <c r="AH31" s="191"/>
      <c r="AI31" s="294">
        <f t="shared" si="89"/>
        <v>0</v>
      </c>
      <c r="AJ31" s="191"/>
      <c r="AK31" s="191"/>
      <c r="AL31" s="426">
        <f t="shared" si="90"/>
        <v>0</v>
      </c>
      <c r="AM31" s="188">
        <f t="shared" si="91"/>
        <v>0</v>
      </c>
      <c r="AN31" s="189">
        <f t="shared" si="91"/>
        <v>0</v>
      </c>
      <c r="AO31" s="426">
        <f t="shared" si="92"/>
        <v>0</v>
      </c>
    </row>
    <row r="32" spans="2:41" ht="14.25" hidden="1" outlineLevel="1">
      <c r="B32" s="415" t="s">
        <v>2</v>
      </c>
      <c r="C32" s="190"/>
      <c r="D32" s="240"/>
      <c r="E32" s="294">
        <f t="shared" si="0"/>
        <v>0</v>
      </c>
      <c r="F32" s="191"/>
      <c r="G32" s="191"/>
      <c r="H32" s="294">
        <f t="shared" si="1"/>
        <v>0</v>
      </c>
      <c r="I32" s="191"/>
      <c r="J32" s="191"/>
      <c r="K32" s="294">
        <f t="shared" si="2"/>
        <v>0</v>
      </c>
      <c r="L32" s="191"/>
      <c r="M32" s="191"/>
      <c r="N32" s="294">
        <f t="shared" si="3"/>
        <v>0</v>
      </c>
      <c r="O32" s="190"/>
      <c r="P32" s="240"/>
      <c r="Q32" s="294">
        <f t="shared" si="83"/>
        <v>0</v>
      </c>
      <c r="R32" s="191"/>
      <c r="S32" s="191"/>
      <c r="T32" s="294">
        <f t="shared" si="84"/>
        <v>0</v>
      </c>
      <c r="U32" s="191"/>
      <c r="V32" s="191"/>
      <c r="W32" s="294">
        <f t="shared" si="85"/>
        <v>0</v>
      </c>
      <c r="X32" s="191"/>
      <c r="Y32" s="191"/>
      <c r="Z32" s="294">
        <f t="shared" si="86"/>
        <v>0</v>
      </c>
      <c r="AA32" s="191"/>
      <c r="AB32" s="191"/>
      <c r="AC32" s="294">
        <f t="shared" si="87"/>
        <v>0</v>
      </c>
      <c r="AD32" s="190"/>
      <c r="AE32" s="240"/>
      <c r="AF32" s="294">
        <f t="shared" si="88"/>
        <v>0</v>
      </c>
      <c r="AG32" s="191"/>
      <c r="AH32" s="191"/>
      <c r="AI32" s="294">
        <f t="shared" si="89"/>
        <v>0</v>
      </c>
      <c r="AJ32" s="191"/>
      <c r="AK32" s="191"/>
      <c r="AL32" s="426">
        <f t="shared" si="90"/>
        <v>0</v>
      </c>
      <c r="AM32" s="188">
        <f t="shared" si="91"/>
        <v>0</v>
      </c>
      <c r="AN32" s="189">
        <f t="shared" si="91"/>
        <v>0</v>
      </c>
      <c r="AO32" s="426">
        <f t="shared" si="92"/>
        <v>0</v>
      </c>
    </row>
    <row r="33" spans="2:41" ht="14.25" collapsed="1">
      <c r="B33" s="415" t="s">
        <v>120</v>
      </c>
      <c r="C33" s="190"/>
      <c r="D33" s="240"/>
      <c r="E33" s="294">
        <f t="shared" si="0"/>
        <v>0</v>
      </c>
      <c r="F33" s="191"/>
      <c r="G33" s="191"/>
      <c r="H33" s="294">
        <f t="shared" si="1"/>
        <v>0</v>
      </c>
      <c r="I33" s="191"/>
      <c r="J33" s="191"/>
      <c r="K33" s="294">
        <f t="shared" si="2"/>
        <v>0</v>
      </c>
      <c r="L33" s="191"/>
      <c r="M33" s="191"/>
      <c r="N33" s="294">
        <f t="shared" si="3"/>
        <v>0</v>
      </c>
      <c r="O33" s="190"/>
      <c r="P33" s="240"/>
      <c r="Q33" s="294">
        <f t="shared" si="83"/>
        <v>0</v>
      </c>
      <c r="R33" s="191"/>
      <c r="S33" s="191"/>
      <c r="T33" s="294">
        <f t="shared" si="84"/>
        <v>0</v>
      </c>
      <c r="U33" s="191"/>
      <c r="V33" s="191"/>
      <c r="W33" s="294">
        <f t="shared" si="85"/>
        <v>0</v>
      </c>
      <c r="X33" s="191"/>
      <c r="Y33" s="191"/>
      <c r="Z33" s="294">
        <f t="shared" si="86"/>
        <v>0</v>
      </c>
      <c r="AA33" s="191"/>
      <c r="AB33" s="191"/>
      <c r="AC33" s="294">
        <f t="shared" si="87"/>
        <v>0</v>
      </c>
      <c r="AD33" s="190"/>
      <c r="AE33" s="240"/>
      <c r="AF33" s="294">
        <f t="shared" si="88"/>
        <v>0</v>
      </c>
      <c r="AG33" s="191"/>
      <c r="AH33" s="191"/>
      <c r="AI33" s="294">
        <f t="shared" si="89"/>
        <v>0</v>
      </c>
      <c r="AJ33" s="191"/>
      <c r="AK33" s="191"/>
      <c r="AL33" s="426">
        <f t="shared" si="90"/>
        <v>0</v>
      </c>
      <c r="AM33" s="188">
        <f t="shared" si="91"/>
        <v>0</v>
      </c>
      <c r="AN33" s="189">
        <f t="shared" si="91"/>
        <v>0</v>
      </c>
      <c r="AO33" s="426">
        <f t="shared" si="92"/>
        <v>0</v>
      </c>
    </row>
    <row r="34" spans="2:41" s="8" customFormat="1" ht="14.25">
      <c r="B34" s="417" t="s">
        <v>180</v>
      </c>
      <c r="C34" s="429">
        <f>IF(C35=0,SUM(C36:C45),C35)+C45</f>
        <v>0</v>
      </c>
      <c r="D34" s="194">
        <f>IF(D35=0,SUM(D36:D45),D35)+D45</f>
        <v>0</v>
      </c>
      <c r="E34" s="294">
        <f t="shared" si="0"/>
        <v>0</v>
      </c>
      <c r="F34" s="194">
        <f t="shared" ref="F34:M34" si="102">IF(F35=0,SUM(F36:F45),F35)+F45</f>
        <v>0</v>
      </c>
      <c r="G34" s="194">
        <f t="shared" si="102"/>
        <v>0</v>
      </c>
      <c r="H34" s="294">
        <f t="shared" si="1"/>
        <v>0</v>
      </c>
      <c r="I34" s="194">
        <f t="shared" ref="I34:J34" si="103">IF(I35=0,SUM(I36:I45),I35)+I45</f>
        <v>0</v>
      </c>
      <c r="J34" s="194">
        <f t="shared" si="103"/>
        <v>0</v>
      </c>
      <c r="K34" s="294">
        <f t="shared" si="2"/>
        <v>0</v>
      </c>
      <c r="L34" s="194">
        <f t="shared" ref="L34" si="104">IF(L35=0,SUM(L36:L45),L35)+L45</f>
        <v>0</v>
      </c>
      <c r="M34" s="194">
        <f t="shared" si="102"/>
        <v>0</v>
      </c>
      <c r="N34" s="294">
        <f t="shared" si="3"/>
        <v>0</v>
      </c>
      <c r="O34" s="194">
        <f>IF(O35=0,SUM(O36:O45),O35)+O45</f>
        <v>0</v>
      </c>
      <c r="P34" s="194">
        <f>IF(P35=0,SUM(P36:P45),P35)+P45</f>
        <v>0</v>
      </c>
      <c r="Q34" s="294">
        <f t="shared" si="83"/>
        <v>0</v>
      </c>
      <c r="R34" s="194">
        <f t="shared" ref="R34:S34" si="105">IF(R35=0,SUM(R36:R45),R35)+R45</f>
        <v>0</v>
      </c>
      <c r="S34" s="194">
        <f t="shared" si="105"/>
        <v>0</v>
      </c>
      <c r="T34" s="294">
        <f t="shared" si="84"/>
        <v>0</v>
      </c>
      <c r="U34" s="194">
        <f t="shared" ref="U34:V34" si="106">IF(U35=0,SUM(U36:U45),U35)+U45</f>
        <v>0</v>
      </c>
      <c r="V34" s="194">
        <f t="shared" si="106"/>
        <v>0</v>
      </c>
      <c r="W34" s="294">
        <f t="shared" si="85"/>
        <v>0</v>
      </c>
      <c r="X34" s="194">
        <f t="shared" ref="X34:Y34" si="107">IF(X35=0,SUM(X36:X45),X35)+X45</f>
        <v>0</v>
      </c>
      <c r="Y34" s="194">
        <f t="shared" si="107"/>
        <v>0</v>
      </c>
      <c r="Z34" s="294">
        <f t="shared" si="86"/>
        <v>0</v>
      </c>
      <c r="AA34" s="194">
        <f t="shared" ref="AA34:AB34" si="108">IF(AA35=0,SUM(AA36:AA45),AA35)+AA45</f>
        <v>0</v>
      </c>
      <c r="AB34" s="194">
        <f t="shared" si="108"/>
        <v>0</v>
      </c>
      <c r="AC34" s="294">
        <f t="shared" si="87"/>
        <v>0</v>
      </c>
      <c r="AD34" s="194">
        <f>IF(AD35=0,SUM(AD36:AD45),AD35)+AD45</f>
        <v>0</v>
      </c>
      <c r="AE34" s="194">
        <f>IF(AE35=0,SUM(AE36:AE45),AE35)+AE45</f>
        <v>0</v>
      </c>
      <c r="AF34" s="294">
        <f t="shared" si="88"/>
        <v>0</v>
      </c>
      <c r="AG34" s="194">
        <f t="shared" ref="AG34:AH34" si="109">IF(AG35=0,SUM(AG36:AG45),AG35)+AG45</f>
        <v>0</v>
      </c>
      <c r="AH34" s="194">
        <f t="shared" si="109"/>
        <v>0</v>
      </c>
      <c r="AI34" s="294">
        <f t="shared" si="89"/>
        <v>0</v>
      </c>
      <c r="AJ34" s="194">
        <f t="shared" ref="AJ34:AK34" si="110">IF(AJ35=0,SUM(AJ36:AJ45),AJ35)+AJ45</f>
        <v>0</v>
      </c>
      <c r="AK34" s="194">
        <f t="shared" si="110"/>
        <v>0</v>
      </c>
      <c r="AL34" s="426">
        <f t="shared" si="90"/>
        <v>0</v>
      </c>
      <c r="AM34" s="188">
        <f t="shared" si="91"/>
        <v>0</v>
      </c>
      <c r="AN34" s="189">
        <f t="shared" si="91"/>
        <v>0</v>
      </c>
      <c r="AO34" s="426">
        <f t="shared" si="92"/>
        <v>0</v>
      </c>
    </row>
    <row r="35" spans="2:41" ht="14.25">
      <c r="B35" s="415" t="s">
        <v>148</v>
      </c>
      <c r="C35" s="190"/>
      <c r="D35" s="240"/>
      <c r="E35" s="294">
        <f t="shared" si="0"/>
        <v>0</v>
      </c>
      <c r="F35" s="191"/>
      <c r="G35" s="191"/>
      <c r="H35" s="294">
        <f t="shared" si="1"/>
        <v>0</v>
      </c>
      <c r="I35" s="191"/>
      <c r="J35" s="191"/>
      <c r="K35" s="294">
        <f t="shared" si="2"/>
        <v>0</v>
      </c>
      <c r="L35" s="191"/>
      <c r="M35" s="191"/>
      <c r="N35" s="294">
        <f t="shared" si="3"/>
        <v>0</v>
      </c>
      <c r="O35" s="190"/>
      <c r="P35" s="240"/>
      <c r="Q35" s="294">
        <f t="shared" si="83"/>
        <v>0</v>
      </c>
      <c r="R35" s="191"/>
      <c r="S35" s="191"/>
      <c r="T35" s="294">
        <f t="shared" si="84"/>
        <v>0</v>
      </c>
      <c r="U35" s="191"/>
      <c r="V35" s="191"/>
      <c r="W35" s="294">
        <f t="shared" si="85"/>
        <v>0</v>
      </c>
      <c r="X35" s="191"/>
      <c r="Y35" s="191"/>
      <c r="Z35" s="294">
        <f t="shared" si="86"/>
        <v>0</v>
      </c>
      <c r="AA35" s="191"/>
      <c r="AB35" s="191"/>
      <c r="AC35" s="294">
        <f t="shared" si="87"/>
        <v>0</v>
      </c>
      <c r="AD35" s="190"/>
      <c r="AE35" s="240"/>
      <c r="AF35" s="294">
        <f t="shared" si="88"/>
        <v>0</v>
      </c>
      <c r="AG35" s="191"/>
      <c r="AH35" s="191"/>
      <c r="AI35" s="294">
        <f t="shared" si="89"/>
        <v>0</v>
      </c>
      <c r="AJ35" s="191"/>
      <c r="AK35" s="191"/>
      <c r="AL35" s="426">
        <f t="shared" si="90"/>
        <v>0</v>
      </c>
      <c r="AM35" s="188">
        <f t="shared" si="91"/>
        <v>0</v>
      </c>
      <c r="AN35" s="189">
        <f t="shared" si="91"/>
        <v>0</v>
      </c>
      <c r="AO35" s="426">
        <f t="shared" si="92"/>
        <v>0</v>
      </c>
    </row>
    <row r="36" spans="2:41" ht="14.25" hidden="1" outlineLevel="1">
      <c r="B36" s="415" t="s">
        <v>66</v>
      </c>
      <c r="C36" s="190"/>
      <c r="D36" s="240"/>
      <c r="E36" s="294">
        <f t="shared" si="0"/>
        <v>0</v>
      </c>
      <c r="F36" s="191"/>
      <c r="G36" s="191"/>
      <c r="H36" s="294">
        <f t="shared" si="1"/>
        <v>0</v>
      </c>
      <c r="I36" s="191"/>
      <c r="J36" s="191"/>
      <c r="K36" s="294">
        <f t="shared" si="2"/>
        <v>0</v>
      </c>
      <c r="L36" s="191"/>
      <c r="M36" s="191"/>
      <c r="N36" s="294">
        <f t="shared" si="3"/>
        <v>0</v>
      </c>
      <c r="O36" s="190"/>
      <c r="P36" s="240"/>
      <c r="Q36" s="294">
        <f t="shared" si="83"/>
        <v>0</v>
      </c>
      <c r="R36" s="191"/>
      <c r="S36" s="191"/>
      <c r="T36" s="294">
        <f t="shared" si="84"/>
        <v>0</v>
      </c>
      <c r="U36" s="191"/>
      <c r="V36" s="191"/>
      <c r="W36" s="294">
        <f t="shared" si="85"/>
        <v>0</v>
      </c>
      <c r="X36" s="191"/>
      <c r="Y36" s="191"/>
      <c r="Z36" s="294">
        <f t="shared" si="86"/>
        <v>0</v>
      </c>
      <c r="AA36" s="191"/>
      <c r="AB36" s="191"/>
      <c r="AC36" s="294">
        <f t="shared" si="87"/>
        <v>0</v>
      </c>
      <c r="AD36" s="190"/>
      <c r="AE36" s="240"/>
      <c r="AF36" s="294">
        <f t="shared" si="88"/>
        <v>0</v>
      </c>
      <c r="AG36" s="191"/>
      <c r="AH36" s="191"/>
      <c r="AI36" s="294">
        <f t="shared" si="89"/>
        <v>0</v>
      </c>
      <c r="AJ36" s="191"/>
      <c r="AK36" s="191"/>
      <c r="AL36" s="426">
        <f t="shared" si="90"/>
        <v>0</v>
      </c>
      <c r="AM36" s="188">
        <f t="shared" si="91"/>
        <v>0</v>
      </c>
      <c r="AN36" s="189">
        <f t="shared" si="91"/>
        <v>0</v>
      </c>
      <c r="AO36" s="426">
        <f t="shared" si="92"/>
        <v>0</v>
      </c>
    </row>
    <row r="37" spans="2:41" ht="14.25" hidden="1" outlineLevel="1">
      <c r="B37" s="415" t="s">
        <v>3</v>
      </c>
      <c r="C37" s="190"/>
      <c r="D37" s="240"/>
      <c r="E37" s="294">
        <f t="shared" si="0"/>
        <v>0</v>
      </c>
      <c r="F37" s="191"/>
      <c r="G37" s="191"/>
      <c r="H37" s="294">
        <f t="shared" si="1"/>
        <v>0</v>
      </c>
      <c r="I37" s="191"/>
      <c r="J37" s="191"/>
      <c r="K37" s="294">
        <f t="shared" si="2"/>
        <v>0</v>
      </c>
      <c r="L37" s="191"/>
      <c r="M37" s="191"/>
      <c r="N37" s="294">
        <f t="shared" si="3"/>
        <v>0</v>
      </c>
      <c r="O37" s="190"/>
      <c r="P37" s="240"/>
      <c r="Q37" s="294">
        <f t="shared" si="83"/>
        <v>0</v>
      </c>
      <c r="R37" s="191"/>
      <c r="S37" s="191"/>
      <c r="T37" s="294">
        <f t="shared" si="84"/>
        <v>0</v>
      </c>
      <c r="U37" s="191"/>
      <c r="V37" s="191"/>
      <c r="W37" s="294">
        <f t="shared" si="85"/>
        <v>0</v>
      </c>
      <c r="X37" s="191"/>
      <c r="Y37" s="191"/>
      <c r="Z37" s="294">
        <f t="shared" si="86"/>
        <v>0</v>
      </c>
      <c r="AA37" s="191"/>
      <c r="AB37" s="191"/>
      <c r="AC37" s="294">
        <f t="shared" si="87"/>
        <v>0</v>
      </c>
      <c r="AD37" s="190"/>
      <c r="AE37" s="240"/>
      <c r="AF37" s="294">
        <f t="shared" si="88"/>
        <v>0</v>
      </c>
      <c r="AG37" s="191"/>
      <c r="AH37" s="191"/>
      <c r="AI37" s="294">
        <f t="shared" si="89"/>
        <v>0</v>
      </c>
      <c r="AJ37" s="191"/>
      <c r="AK37" s="191"/>
      <c r="AL37" s="426">
        <f t="shared" si="90"/>
        <v>0</v>
      </c>
      <c r="AM37" s="188">
        <f t="shared" si="91"/>
        <v>0</v>
      </c>
      <c r="AN37" s="189">
        <f t="shared" si="91"/>
        <v>0</v>
      </c>
      <c r="AO37" s="426">
        <f t="shared" si="92"/>
        <v>0</v>
      </c>
    </row>
    <row r="38" spans="2:41" ht="14.25" hidden="1" outlineLevel="1">
      <c r="B38" s="415" t="s">
        <v>4</v>
      </c>
      <c r="C38" s="190"/>
      <c r="D38" s="240"/>
      <c r="E38" s="294">
        <f t="shared" si="0"/>
        <v>0</v>
      </c>
      <c r="F38" s="191"/>
      <c r="G38" s="191"/>
      <c r="H38" s="294">
        <f t="shared" si="1"/>
        <v>0</v>
      </c>
      <c r="I38" s="191"/>
      <c r="J38" s="191"/>
      <c r="K38" s="294">
        <f t="shared" si="2"/>
        <v>0</v>
      </c>
      <c r="L38" s="191"/>
      <c r="M38" s="191"/>
      <c r="N38" s="294">
        <f t="shared" si="3"/>
        <v>0</v>
      </c>
      <c r="O38" s="190"/>
      <c r="P38" s="240"/>
      <c r="Q38" s="294">
        <f t="shared" si="83"/>
        <v>0</v>
      </c>
      <c r="R38" s="191"/>
      <c r="S38" s="191"/>
      <c r="T38" s="294">
        <f t="shared" si="84"/>
        <v>0</v>
      </c>
      <c r="U38" s="191"/>
      <c r="V38" s="191"/>
      <c r="W38" s="294">
        <f t="shared" si="85"/>
        <v>0</v>
      </c>
      <c r="X38" s="191"/>
      <c r="Y38" s="191"/>
      <c r="Z38" s="294">
        <f t="shared" si="86"/>
        <v>0</v>
      </c>
      <c r="AA38" s="191"/>
      <c r="AB38" s="191"/>
      <c r="AC38" s="294">
        <f t="shared" si="87"/>
        <v>0</v>
      </c>
      <c r="AD38" s="190"/>
      <c r="AE38" s="240"/>
      <c r="AF38" s="294">
        <f t="shared" si="88"/>
        <v>0</v>
      </c>
      <c r="AG38" s="191"/>
      <c r="AH38" s="191"/>
      <c r="AI38" s="294">
        <f t="shared" si="89"/>
        <v>0</v>
      </c>
      <c r="AJ38" s="191"/>
      <c r="AK38" s="191"/>
      <c r="AL38" s="426">
        <f t="shared" si="90"/>
        <v>0</v>
      </c>
      <c r="AM38" s="188">
        <f t="shared" si="91"/>
        <v>0</v>
      </c>
      <c r="AN38" s="189">
        <f t="shared" si="91"/>
        <v>0</v>
      </c>
      <c r="AO38" s="426">
        <f t="shared" si="92"/>
        <v>0</v>
      </c>
    </row>
    <row r="39" spans="2:41" ht="14.25" hidden="1" outlineLevel="1">
      <c r="B39" s="415" t="s">
        <v>55</v>
      </c>
      <c r="C39" s="190"/>
      <c r="D39" s="240"/>
      <c r="E39" s="294">
        <f t="shared" si="0"/>
        <v>0</v>
      </c>
      <c r="F39" s="191"/>
      <c r="G39" s="191"/>
      <c r="H39" s="294">
        <f t="shared" si="1"/>
        <v>0</v>
      </c>
      <c r="I39" s="191"/>
      <c r="J39" s="191"/>
      <c r="K39" s="294">
        <f t="shared" si="2"/>
        <v>0</v>
      </c>
      <c r="L39" s="191"/>
      <c r="M39" s="191"/>
      <c r="N39" s="294">
        <f t="shared" si="3"/>
        <v>0</v>
      </c>
      <c r="O39" s="190"/>
      <c r="P39" s="240"/>
      <c r="Q39" s="294">
        <f t="shared" si="83"/>
        <v>0</v>
      </c>
      <c r="R39" s="191"/>
      <c r="S39" s="191"/>
      <c r="T39" s="294">
        <f t="shared" si="84"/>
        <v>0</v>
      </c>
      <c r="U39" s="191"/>
      <c r="V39" s="191"/>
      <c r="W39" s="294">
        <f t="shared" si="85"/>
        <v>0</v>
      </c>
      <c r="X39" s="191"/>
      <c r="Y39" s="191"/>
      <c r="Z39" s="294">
        <f t="shared" si="86"/>
        <v>0</v>
      </c>
      <c r="AA39" s="191"/>
      <c r="AB39" s="191"/>
      <c r="AC39" s="294">
        <f t="shared" si="87"/>
        <v>0</v>
      </c>
      <c r="AD39" s="190"/>
      <c r="AE39" s="240"/>
      <c r="AF39" s="294">
        <f t="shared" si="88"/>
        <v>0</v>
      </c>
      <c r="AG39" s="191"/>
      <c r="AH39" s="191"/>
      <c r="AI39" s="294">
        <f t="shared" si="89"/>
        <v>0</v>
      </c>
      <c r="AJ39" s="191"/>
      <c r="AK39" s="191"/>
      <c r="AL39" s="426">
        <f t="shared" si="90"/>
        <v>0</v>
      </c>
      <c r="AM39" s="188">
        <f t="shared" si="91"/>
        <v>0</v>
      </c>
      <c r="AN39" s="189">
        <f t="shared" si="91"/>
        <v>0</v>
      </c>
      <c r="AO39" s="426">
        <f t="shared" si="92"/>
        <v>0</v>
      </c>
    </row>
    <row r="40" spans="2:41" ht="14.25" hidden="1" outlineLevel="1">
      <c r="B40" s="415" t="s">
        <v>56</v>
      </c>
      <c r="C40" s="190"/>
      <c r="D40" s="240"/>
      <c r="E40" s="294">
        <f t="shared" si="0"/>
        <v>0</v>
      </c>
      <c r="F40" s="191"/>
      <c r="G40" s="191"/>
      <c r="H40" s="294">
        <f t="shared" si="1"/>
        <v>0</v>
      </c>
      <c r="I40" s="191"/>
      <c r="J40" s="191"/>
      <c r="K40" s="294">
        <f t="shared" si="2"/>
        <v>0</v>
      </c>
      <c r="L40" s="191"/>
      <c r="M40" s="191"/>
      <c r="N40" s="294">
        <f t="shared" si="3"/>
        <v>0</v>
      </c>
      <c r="O40" s="190"/>
      <c r="P40" s="240"/>
      <c r="Q40" s="294">
        <f t="shared" si="83"/>
        <v>0</v>
      </c>
      <c r="R40" s="191"/>
      <c r="S40" s="191"/>
      <c r="T40" s="294">
        <f t="shared" si="84"/>
        <v>0</v>
      </c>
      <c r="U40" s="191"/>
      <c r="V40" s="191"/>
      <c r="W40" s="294">
        <f t="shared" si="85"/>
        <v>0</v>
      </c>
      <c r="X40" s="191"/>
      <c r="Y40" s="191"/>
      <c r="Z40" s="294">
        <f t="shared" si="86"/>
        <v>0</v>
      </c>
      <c r="AA40" s="191"/>
      <c r="AB40" s="191"/>
      <c r="AC40" s="294">
        <f t="shared" si="87"/>
        <v>0</v>
      </c>
      <c r="AD40" s="190"/>
      <c r="AE40" s="240"/>
      <c r="AF40" s="294">
        <f t="shared" si="88"/>
        <v>0</v>
      </c>
      <c r="AG40" s="191"/>
      <c r="AH40" s="191"/>
      <c r="AI40" s="294">
        <f t="shared" si="89"/>
        <v>0</v>
      </c>
      <c r="AJ40" s="191"/>
      <c r="AK40" s="191"/>
      <c r="AL40" s="426">
        <f t="shared" si="90"/>
        <v>0</v>
      </c>
      <c r="AM40" s="188">
        <f t="shared" si="91"/>
        <v>0</v>
      </c>
      <c r="AN40" s="189">
        <f t="shared" si="91"/>
        <v>0</v>
      </c>
      <c r="AO40" s="426">
        <f t="shared" si="92"/>
        <v>0</v>
      </c>
    </row>
    <row r="41" spans="2:41" ht="14.25" hidden="1" outlineLevel="1">
      <c r="B41" s="415" t="s">
        <v>5</v>
      </c>
      <c r="C41" s="190"/>
      <c r="D41" s="240"/>
      <c r="E41" s="294">
        <f t="shared" si="0"/>
        <v>0</v>
      </c>
      <c r="F41" s="191"/>
      <c r="G41" s="191"/>
      <c r="H41" s="294">
        <f t="shared" si="1"/>
        <v>0</v>
      </c>
      <c r="I41" s="191"/>
      <c r="J41" s="191"/>
      <c r="K41" s="294">
        <f t="shared" si="2"/>
        <v>0</v>
      </c>
      <c r="L41" s="191"/>
      <c r="M41" s="191"/>
      <c r="N41" s="294">
        <f t="shared" si="3"/>
        <v>0</v>
      </c>
      <c r="O41" s="190"/>
      <c r="P41" s="240"/>
      <c r="Q41" s="294">
        <f t="shared" si="83"/>
        <v>0</v>
      </c>
      <c r="R41" s="191"/>
      <c r="S41" s="191"/>
      <c r="T41" s="294">
        <f t="shared" si="84"/>
        <v>0</v>
      </c>
      <c r="U41" s="191"/>
      <c r="V41" s="191"/>
      <c r="W41" s="294">
        <f t="shared" si="85"/>
        <v>0</v>
      </c>
      <c r="X41" s="191"/>
      <c r="Y41" s="191"/>
      <c r="Z41" s="294">
        <f t="shared" si="86"/>
        <v>0</v>
      </c>
      <c r="AA41" s="191"/>
      <c r="AB41" s="191"/>
      <c r="AC41" s="294">
        <f t="shared" si="87"/>
        <v>0</v>
      </c>
      <c r="AD41" s="190"/>
      <c r="AE41" s="240"/>
      <c r="AF41" s="294">
        <f t="shared" si="88"/>
        <v>0</v>
      </c>
      <c r="AG41" s="191"/>
      <c r="AH41" s="191"/>
      <c r="AI41" s="294">
        <f t="shared" si="89"/>
        <v>0</v>
      </c>
      <c r="AJ41" s="191"/>
      <c r="AK41" s="191"/>
      <c r="AL41" s="426">
        <f t="shared" si="90"/>
        <v>0</v>
      </c>
      <c r="AM41" s="188">
        <f t="shared" si="91"/>
        <v>0</v>
      </c>
      <c r="AN41" s="189">
        <f t="shared" si="91"/>
        <v>0</v>
      </c>
      <c r="AO41" s="426">
        <f t="shared" si="92"/>
        <v>0</v>
      </c>
    </row>
    <row r="42" spans="2:41" ht="14.25" hidden="1" outlineLevel="1">
      <c r="B42" s="415" t="s">
        <v>57</v>
      </c>
      <c r="C42" s="190"/>
      <c r="D42" s="240"/>
      <c r="E42" s="294">
        <f t="shared" si="0"/>
        <v>0</v>
      </c>
      <c r="F42" s="191"/>
      <c r="G42" s="191"/>
      <c r="H42" s="294">
        <f t="shared" si="1"/>
        <v>0</v>
      </c>
      <c r="I42" s="191"/>
      <c r="J42" s="191"/>
      <c r="K42" s="294">
        <f t="shared" si="2"/>
        <v>0</v>
      </c>
      <c r="L42" s="191"/>
      <c r="M42" s="191"/>
      <c r="N42" s="294">
        <f t="shared" si="3"/>
        <v>0</v>
      </c>
      <c r="O42" s="190"/>
      <c r="P42" s="240"/>
      <c r="Q42" s="294">
        <f t="shared" si="83"/>
        <v>0</v>
      </c>
      <c r="R42" s="191"/>
      <c r="S42" s="191"/>
      <c r="T42" s="294">
        <f t="shared" si="84"/>
        <v>0</v>
      </c>
      <c r="U42" s="191"/>
      <c r="V42" s="191"/>
      <c r="W42" s="294">
        <f t="shared" si="85"/>
        <v>0</v>
      </c>
      <c r="X42" s="191"/>
      <c r="Y42" s="191"/>
      <c r="Z42" s="294">
        <f t="shared" si="86"/>
        <v>0</v>
      </c>
      <c r="AA42" s="191"/>
      <c r="AB42" s="191"/>
      <c r="AC42" s="294">
        <f t="shared" si="87"/>
        <v>0</v>
      </c>
      <c r="AD42" s="190"/>
      <c r="AE42" s="240"/>
      <c r="AF42" s="294">
        <f t="shared" si="88"/>
        <v>0</v>
      </c>
      <c r="AG42" s="191"/>
      <c r="AH42" s="191"/>
      <c r="AI42" s="294">
        <f t="shared" si="89"/>
        <v>0</v>
      </c>
      <c r="AJ42" s="191"/>
      <c r="AK42" s="191"/>
      <c r="AL42" s="426">
        <f t="shared" si="90"/>
        <v>0</v>
      </c>
      <c r="AM42" s="188">
        <f t="shared" ref="AM42:AN54" si="111">AJ42+AG42+AD42+AA42+X42+U42+R42+O42+L42+I42+F42+C42</f>
        <v>0</v>
      </c>
      <c r="AN42" s="189">
        <f t="shared" si="111"/>
        <v>0</v>
      </c>
      <c r="AO42" s="426">
        <f t="shared" si="92"/>
        <v>0</v>
      </c>
    </row>
    <row r="43" spans="2:41" ht="14.25" hidden="1" outlineLevel="1">
      <c r="B43" s="415" t="s">
        <v>6</v>
      </c>
      <c r="C43" s="190"/>
      <c r="D43" s="240"/>
      <c r="E43" s="294">
        <f t="shared" si="0"/>
        <v>0</v>
      </c>
      <c r="F43" s="191"/>
      <c r="G43" s="191"/>
      <c r="H43" s="294">
        <f t="shared" si="1"/>
        <v>0</v>
      </c>
      <c r="I43" s="191"/>
      <c r="J43" s="191"/>
      <c r="K43" s="294">
        <f t="shared" si="2"/>
        <v>0</v>
      </c>
      <c r="L43" s="191"/>
      <c r="M43" s="191"/>
      <c r="N43" s="294">
        <f t="shared" si="3"/>
        <v>0</v>
      </c>
      <c r="O43" s="190"/>
      <c r="P43" s="240"/>
      <c r="Q43" s="294">
        <f t="shared" si="83"/>
        <v>0</v>
      </c>
      <c r="R43" s="191"/>
      <c r="S43" s="191"/>
      <c r="T43" s="294">
        <f t="shared" si="84"/>
        <v>0</v>
      </c>
      <c r="U43" s="191"/>
      <c r="V43" s="191"/>
      <c r="W43" s="294">
        <f t="shared" si="85"/>
        <v>0</v>
      </c>
      <c r="X43" s="191"/>
      <c r="Y43" s="191"/>
      <c r="Z43" s="294">
        <f t="shared" si="86"/>
        <v>0</v>
      </c>
      <c r="AA43" s="191"/>
      <c r="AB43" s="191"/>
      <c r="AC43" s="294">
        <f t="shared" si="87"/>
        <v>0</v>
      </c>
      <c r="AD43" s="190"/>
      <c r="AE43" s="240"/>
      <c r="AF43" s="294">
        <f t="shared" si="88"/>
        <v>0</v>
      </c>
      <c r="AG43" s="191"/>
      <c r="AH43" s="191"/>
      <c r="AI43" s="294">
        <f t="shared" si="89"/>
        <v>0</v>
      </c>
      <c r="AJ43" s="191"/>
      <c r="AK43" s="191"/>
      <c r="AL43" s="426">
        <f t="shared" si="90"/>
        <v>0</v>
      </c>
      <c r="AM43" s="188">
        <f t="shared" si="111"/>
        <v>0</v>
      </c>
      <c r="AN43" s="189">
        <f t="shared" si="111"/>
        <v>0</v>
      </c>
      <c r="AO43" s="426">
        <f t="shared" si="92"/>
        <v>0</v>
      </c>
    </row>
    <row r="44" spans="2:41" ht="14.25" hidden="1" outlineLevel="1">
      <c r="B44" s="415" t="s">
        <v>134</v>
      </c>
      <c r="C44" s="190"/>
      <c r="D44" s="240"/>
      <c r="E44" s="294">
        <f t="shared" si="0"/>
        <v>0</v>
      </c>
      <c r="F44" s="191"/>
      <c r="G44" s="191"/>
      <c r="H44" s="294">
        <f t="shared" si="1"/>
        <v>0</v>
      </c>
      <c r="I44" s="191"/>
      <c r="J44" s="191"/>
      <c r="K44" s="294">
        <f t="shared" si="2"/>
        <v>0</v>
      </c>
      <c r="L44" s="191"/>
      <c r="M44" s="191"/>
      <c r="N44" s="294">
        <f t="shared" si="3"/>
        <v>0</v>
      </c>
      <c r="O44" s="190"/>
      <c r="P44" s="240"/>
      <c r="Q44" s="294">
        <f t="shared" si="83"/>
        <v>0</v>
      </c>
      <c r="R44" s="191"/>
      <c r="S44" s="191"/>
      <c r="T44" s="294">
        <f t="shared" si="84"/>
        <v>0</v>
      </c>
      <c r="U44" s="191"/>
      <c r="V44" s="191"/>
      <c r="W44" s="294">
        <f t="shared" si="85"/>
        <v>0</v>
      </c>
      <c r="X44" s="191"/>
      <c r="Y44" s="191"/>
      <c r="Z44" s="294">
        <f t="shared" si="86"/>
        <v>0</v>
      </c>
      <c r="AA44" s="191"/>
      <c r="AB44" s="191"/>
      <c r="AC44" s="294">
        <f t="shared" si="87"/>
        <v>0</v>
      </c>
      <c r="AD44" s="190"/>
      <c r="AE44" s="240"/>
      <c r="AF44" s="294">
        <f t="shared" si="88"/>
        <v>0</v>
      </c>
      <c r="AG44" s="191"/>
      <c r="AH44" s="191"/>
      <c r="AI44" s="294">
        <f t="shared" si="89"/>
        <v>0</v>
      </c>
      <c r="AJ44" s="191"/>
      <c r="AK44" s="191"/>
      <c r="AL44" s="426">
        <f t="shared" si="90"/>
        <v>0</v>
      </c>
      <c r="AM44" s="188">
        <f t="shared" si="111"/>
        <v>0</v>
      </c>
      <c r="AN44" s="189">
        <f t="shared" si="111"/>
        <v>0</v>
      </c>
      <c r="AO44" s="426">
        <f t="shared" si="92"/>
        <v>0</v>
      </c>
    </row>
    <row r="45" spans="2:41" ht="14.25" collapsed="1">
      <c r="B45" s="415" t="s">
        <v>120</v>
      </c>
      <c r="C45" s="190"/>
      <c r="D45" s="240"/>
      <c r="E45" s="294">
        <f t="shared" si="0"/>
        <v>0</v>
      </c>
      <c r="F45" s="191"/>
      <c r="G45" s="191"/>
      <c r="H45" s="294">
        <f t="shared" si="1"/>
        <v>0</v>
      </c>
      <c r="I45" s="191"/>
      <c r="J45" s="191"/>
      <c r="K45" s="294">
        <f t="shared" si="2"/>
        <v>0</v>
      </c>
      <c r="L45" s="191"/>
      <c r="M45" s="191"/>
      <c r="N45" s="294">
        <f t="shared" si="3"/>
        <v>0</v>
      </c>
      <c r="O45" s="190"/>
      <c r="P45" s="240"/>
      <c r="Q45" s="294">
        <f t="shared" si="83"/>
        <v>0</v>
      </c>
      <c r="R45" s="191"/>
      <c r="S45" s="191"/>
      <c r="T45" s="294">
        <f t="shared" si="84"/>
        <v>0</v>
      </c>
      <c r="U45" s="191"/>
      <c r="V45" s="191"/>
      <c r="W45" s="294">
        <f t="shared" si="85"/>
        <v>0</v>
      </c>
      <c r="X45" s="191"/>
      <c r="Y45" s="191"/>
      <c r="Z45" s="294">
        <f t="shared" si="86"/>
        <v>0</v>
      </c>
      <c r="AA45" s="191"/>
      <c r="AB45" s="191"/>
      <c r="AC45" s="294">
        <f t="shared" si="87"/>
        <v>0</v>
      </c>
      <c r="AD45" s="190"/>
      <c r="AE45" s="240"/>
      <c r="AF45" s="294">
        <f t="shared" si="88"/>
        <v>0</v>
      </c>
      <c r="AG45" s="191"/>
      <c r="AH45" s="191"/>
      <c r="AI45" s="294">
        <f t="shared" si="89"/>
        <v>0</v>
      </c>
      <c r="AJ45" s="191"/>
      <c r="AK45" s="191"/>
      <c r="AL45" s="426">
        <f t="shared" si="90"/>
        <v>0</v>
      </c>
      <c r="AM45" s="188">
        <f t="shared" si="111"/>
        <v>0</v>
      </c>
      <c r="AN45" s="189">
        <f t="shared" si="111"/>
        <v>0</v>
      </c>
      <c r="AO45" s="426">
        <f t="shared" si="92"/>
        <v>0</v>
      </c>
    </row>
    <row r="46" spans="2:41" s="8" customFormat="1" ht="14.25">
      <c r="B46" s="417" t="s">
        <v>181</v>
      </c>
      <c r="C46" s="429">
        <f>IF(C47=0,SUM(C48:C54),C47)+C54</f>
        <v>0</v>
      </c>
      <c r="D46" s="194">
        <f>IF(D47=0,SUM(D48:D54),D47)+D54</f>
        <v>0</v>
      </c>
      <c r="E46" s="294">
        <f t="shared" si="0"/>
        <v>0</v>
      </c>
      <c r="F46" s="194">
        <f t="shared" ref="F46:M46" si="112">IF(F47=0,SUM(F48:F54),F47)+F54</f>
        <v>0</v>
      </c>
      <c r="G46" s="194">
        <f t="shared" si="112"/>
        <v>0</v>
      </c>
      <c r="H46" s="294">
        <f t="shared" si="1"/>
        <v>0</v>
      </c>
      <c r="I46" s="194">
        <f t="shared" ref="I46:J46" si="113">IF(I47=0,SUM(I48:I54),I47)+I54</f>
        <v>0</v>
      </c>
      <c r="J46" s="194">
        <f t="shared" si="113"/>
        <v>0</v>
      </c>
      <c r="K46" s="294">
        <f t="shared" si="2"/>
        <v>0</v>
      </c>
      <c r="L46" s="194">
        <f t="shared" ref="L46" si="114">IF(L47=0,SUM(L48:L54),L47)+L54</f>
        <v>0</v>
      </c>
      <c r="M46" s="194">
        <f t="shared" si="112"/>
        <v>0</v>
      </c>
      <c r="N46" s="294">
        <f t="shared" si="3"/>
        <v>0</v>
      </c>
      <c r="O46" s="194">
        <f>IF(O47=0,SUM(O48:O54),O47)+O54</f>
        <v>0</v>
      </c>
      <c r="P46" s="194">
        <f>IF(P47=0,SUM(P48:P54),P47)+P54</f>
        <v>0</v>
      </c>
      <c r="Q46" s="294">
        <f t="shared" si="83"/>
        <v>0</v>
      </c>
      <c r="R46" s="194">
        <f t="shared" ref="R46:S46" si="115">IF(R47=0,SUM(R48:R54),R47)+R54</f>
        <v>0</v>
      </c>
      <c r="S46" s="194">
        <f t="shared" si="115"/>
        <v>0</v>
      </c>
      <c r="T46" s="294">
        <f t="shared" si="84"/>
        <v>0</v>
      </c>
      <c r="U46" s="194">
        <f t="shared" ref="U46:V46" si="116">IF(U47=0,SUM(U48:U54),U47)+U54</f>
        <v>0</v>
      </c>
      <c r="V46" s="194">
        <f t="shared" si="116"/>
        <v>0</v>
      </c>
      <c r="W46" s="294">
        <f t="shared" si="85"/>
        <v>0</v>
      </c>
      <c r="X46" s="194">
        <f t="shared" ref="X46:Y46" si="117">IF(X47=0,SUM(X48:X54),X47)+X54</f>
        <v>0</v>
      </c>
      <c r="Y46" s="194">
        <f t="shared" si="117"/>
        <v>0</v>
      </c>
      <c r="Z46" s="294">
        <f t="shared" si="86"/>
        <v>0</v>
      </c>
      <c r="AA46" s="194">
        <f t="shared" ref="AA46:AB46" si="118">IF(AA47=0,SUM(AA48:AA54),AA47)+AA54</f>
        <v>0</v>
      </c>
      <c r="AB46" s="194">
        <f t="shared" si="118"/>
        <v>0</v>
      </c>
      <c r="AC46" s="294">
        <f t="shared" si="87"/>
        <v>0</v>
      </c>
      <c r="AD46" s="194">
        <f>IF(AD47=0,SUM(AD48:AD54),AD47)+AD54</f>
        <v>0</v>
      </c>
      <c r="AE46" s="194">
        <f>IF(AE47=0,SUM(AE48:AE54),AE47)+AE54</f>
        <v>0</v>
      </c>
      <c r="AF46" s="294">
        <f t="shared" si="88"/>
        <v>0</v>
      </c>
      <c r="AG46" s="194">
        <f t="shared" ref="AG46:AH46" si="119">IF(AG47=0,SUM(AG48:AG54),AG47)+AG54</f>
        <v>0</v>
      </c>
      <c r="AH46" s="194">
        <f t="shared" si="119"/>
        <v>0</v>
      </c>
      <c r="AI46" s="294">
        <f t="shared" si="89"/>
        <v>0</v>
      </c>
      <c r="AJ46" s="194">
        <f t="shared" ref="AJ46:AK46" si="120">IF(AJ47=0,SUM(AJ48:AJ54),AJ47)+AJ54</f>
        <v>0</v>
      </c>
      <c r="AK46" s="194">
        <f t="shared" si="120"/>
        <v>0</v>
      </c>
      <c r="AL46" s="426">
        <f t="shared" si="90"/>
        <v>0</v>
      </c>
      <c r="AM46" s="188">
        <f t="shared" si="111"/>
        <v>0</v>
      </c>
      <c r="AN46" s="189">
        <f t="shared" si="111"/>
        <v>0</v>
      </c>
      <c r="AO46" s="426">
        <f t="shared" si="92"/>
        <v>0</v>
      </c>
    </row>
    <row r="47" spans="2:41" ht="14.25">
      <c r="B47" s="415" t="s">
        <v>149</v>
      </c>
      <c r="C47" s="190"/>
      <c r="D47" s="240"/>
      <c r="E47" s="294">
        <f t="shared" si="0"/>
        <v>0</v>
      </c>
      <c r="F47" s="191"/>
      <c r="G47" s="191"/>
      <c r="H47" s="294">
        <f t="shared" si="1"/>
        <v>0</v>
      </c>
      <c r="I47" s="191"/>
      <c r="J47" s="191"/>
      <c r="K47" s="294">
        <f t="shared" si="2"/>
        <v>0</v>
      </c>
      <c r="L47" s="191"/>
      <c r="M47" s="191"/>
      <c r="N47" s="294">
        <f t="shared" si="3"/>
        <v>0</v>
      </c>
      <c r="O47" s="190"/>
      <c r="P47" s="240"/>
      <c r="Q47" s="294">
        <f t="shared" si="83"/>
        <v>0</v>
      </c>
      <c r="R47" s="191"/>
      <c r="S47" s="191"/>
      <c r="T47" s="294">
        <f t="shared" si="84"/>
        <v>0</v>
      </c>
      <c r="U47" s="191"/>
      <c r="V47" s="191"/>
      <c r="W47" s="294">
        <f t="shared" si="85"/>
        <v>0</v>
      </c>
      <c r="X47" s="191"/>
      <c r="Y47" s="191"/>
      <c r="Z47" s="294">
        <f t="shared" si="86"/>
        <v>0</v>
      </c>
      <c r="AA47" s="191"/>
      <c r="AB47" s="191"/>
      <c r="AC47" s="294">
        <f t="shared" si="87"/>
        <v>0</v>
      </c>
      <c r="AD47" s="190"/>
      <c r="AE47" s="240"/>
      <c r="AF47" s="294">
        <f t="shared" si="88"/>
        <v>0</v>
      </c>
      <c r="AG47" s="191"/>
      <c r="AH47" s="191"/>
      <c r="AI47" s="294">
        <f t="shared" si="89"/>
        <v>0</v>
      </c>
      <c r="AJ47" s="191"/>
      <c r="AK47" s="191"/>
      <c r="AL47" s="426">
        <f t="shared" si="90"/>
        <v>0</v>
      </c>
      <c r="AM47" s="188">
        <f t="shared" si="111"/>
        <v>0</v>
      </c>
      <c r="AN47" s="189">
        <f t="shared" si="111"/>
        <v>0</v>
      </c>
      <c r="AO47" s="426">
        <f t="shared" si="92"/>
        <v>0</v>
      </c>
    </row>
    <row r="48" spans="2:41" ht="14.25" hidden="1" outlineLevel="1">
      <c r="B48" s="415" t="s">
        <v>11</v>
      </c>
      <c r="C48" s="190"/>
      <c r="D48" s="240"/>
      <c r="E48" s="294">
        <f t="shared" si="0"/>
        <v>0</v>
      </c>
      <c r="F48" s="191"/>
      <c r="G48" s="191"/>
      <c r="H48" s="294">
        <f t="shared" si="1"/>
        <v>0</v>
      </c>
      <c r="I48" s="191"/>
      <c r="J48" s="191"/>
      <c r="K48" s="294">
        <f t="shared" si="2"/>
        <v>0</v>
      </c>
      <c r="L48" s="191"/>
      <c r="M48" s="191"/>
      <c r="N48" s="294">
        <f t="shared" si="3"/>
        <v>0</v>
      </c>
      <c r="O48" s="190"/>
      <c r="P48" s="240"/>
      <c r="Q48" s="294">
        <f t="shared" si="83"/>
        <v>0</v>
      </c>
      <c r="R48" s="191"/>
      <c r="S48" s="191"/>
      <c r="T48" s="294">
        <f t="shared" si="84"/>
        <v>0</v>
      </c>
      <c r="U48" s="191"/>
      <c r="V48" s="191"/>
      <c r="W48" s="294">
        <f t="shared" si="85"/>
        <v>0</v>
      </c>
      <c r="X48" s="191"/>
      <c r="Y48" s="191"/>
      <c r="Z48" s="294">
        <f t="shared" si="86"/>
        <v>0</v>
      </c>
      <c r="AA48" s="191"/>
      <c r="AB48" s="191"/>
      <c r="AC48" s="294">
        <f t="shared" si="87"/>
        <v>0</v>
      </c>
      <c r="AD48" s="190"/>
      <c r="AE48" s="240"/>
      <c r="AF48" s="294">
        <f t="shared" si="88"/>
        <v>0</v>
      </c>
      <c r="AG48" s="191"/>
      <c r="AH48" s="191"/>
      <c r="AI48" s="294">
        <f t="shared" si="89"/>
        <v>0</v>
      </c>
      <c r="AJ48" s="191"/>
      <c r="AK48" s="191"/>
      <c r="AL48" s="426">
        <f t="shared" si="90"/>
        <v>0</v>
      </c>
      <c r="AM48" s="188">
        <f t="shared" si="111"/>
        <v>0</v>
      </c>
      <c r="AN48" s="189">
        <f t="shared" si="111"/>
        <v>0</v>
      </c>
      <c r="AO48" s="426">
        <f t="shared" si="92"/>
        <v>0</v>
      </c>
    </row>
    <row r="49" spans="2:41" ht="14.25" hidden="1" outlineLevel="1">
      <c r="B49" s="415" t="s">
        <v>9</v>
      </c>
      <c r="C49" s="190"/>
      <c r="D49" s="240"/>
      <c r="E49" s="294">
        <f t="shared" si="0"/>
        <v>0</v>
      </c>
      <c r="F49" s="191"/>
      <c r="G49" s="191"/>
      <c r="H49" s="294">
        <f t="shared" si="1"/>
        <v>0</v>
      </c>
      <c r="I49" s="191"/>
      <c r="J49" s="191"/>
      <c r="K49" s="294">
        <f t="shared" si="2"/>
        <v>0</v>
      </c>
      <c r="L49" s="191"/>
      <c r="M49" s="191"/>
      <c r="N49" s="294">
        <f t="shared" si="3"/>
        <v>0</v>
      </c>
      <c r="O49" s="190"/>
      <c r="P49" s="240"/>
      <c r="Q49" s="294">
        <f t="shared" si="83"/>
        <v>0</v>
      </c>
      <c r="R49" s="191"/>
      <c r="S49" s="191"/>
      <c r="T49" s="294">
        <f t="shared" si="84"/>
        <v>0</v>
      </c>
      <c r="U49" s="191"/>
      <c r="V49" s="191"/>
      <c r="W49" s="294">
        <f t="shared" si="85"/>
        <v>0</v>
      </c>
      <c r="X49" s="191"/>
      <c r="Y49" s="191"/>
      <c r="Z49" s="294">
        <f t="shared" si="86"/>
        <v>0</v>
      </c>
      <c r="AA49" s="191"/>
      <c r="AB49" s="191"/>
      <c r="AC49" s="294">
        <f t="shared" si="87"/>
        <v>0</v>
      </c>
      <c r="AD49" s="190"/>
      <c r="AE49" s="240"/>
      <c r="AF49" s="294">
        <f t="shared" si="88"/>
        <v>0</v>
      </c>
      <c r="AG49" s="191"/>
      <c r="AH49" s="191"/>
      <c r="AI49" s="294">
        <f t="shared" si="89"/>
        <v>0</v>
      </c>
      <c r="AJ49" s="191"/>
      <c r="AK49" s="191"/>
      <c r="AL49" s="426">
        <f t="shared" si="90"/>
        <v>0</v>
      </c>
      <c r="AM49" s="188">
        <f t="shared" si="111"/>
        <v>0</v>
      </c>
      <c r="AN49" s="189">
        <f t="shared" si="111"/>
        <v>0</v>
      </c>
      <c r="AO49" s="426">
        <f t="shared" si="92"/>
        <v>0</v>
      </c>
    </row>
    <row r="50" spans="2:41" ht="14.25" hidden="1" outlineLevel="1">
      <c r="B50" s="415" t="s">
        <v>7</v>
      </c>
      <c r="C50" s="190"/>
      <c r="D50" s="240"/>
      <c r="E50" s="294">
        <f t="shared" si="0"/>
        <v>0</v>
      </c>
      <c r="F50" s="191"/>
      <c r="G50" s="191"/>
      <c r="H50" s="294">
        <f t="shared" si="1"/>
        <v>0</v>
      </c>
      <c r="I50" s="191"/>
      <c r="J50" s="191"/>
      <c r="K50" s="294">
        <f t="shared" si="2"/>
        <v>0</v>
      </c>
      <c r="L50" s="191"/>
      <c r="M50" s="191"/>
      <c r="N50" s="294">
        <f t="shared" si="3"/>
        <v>0</v>
      </c>
      <c r="O50" s="190"/>
      <c r="P50" s="240"/>
      <c r="Q50" s="294">
        <f t="shared" si="83"/>
        <v>0</v>
      </c>
      <c r="R50" s="191"/>
      <c r="S50" s="191"/>
      <c r="T50" s="294">
        <f t="shared" si="84"/>
        <v>0</v>
      </c>
      <c r="U50" s="191"/>
      <c r="V50" s="191"/>
      <c r="W50" s="294">
        <f t="shared" si="85"/>
        <v>0</v>
      </c>
      <c r="X50" s="191"/>
      <c r="Y50" s="191"/>
      <c r="Z50" s="294">
        <f t="shared" si="86"/>
        <v>0</v>
      </c>
      <c r="AA50" s="191"/>
      <c r="AB50" s="191"/>
      <c r="AC50" s="294">
        <f t="shared" si="87"/>
        <v>0</v>
      </c>
      <c r="AD50" s="190"/>
      <c r="AE50" s="240"/>
      <c r="AF50" s="294">
        <f t="shared" si="88"/>
        <v>0</v>
      </c>
      <c r="AG50" s="191"/>
      <c r="AH50" s="191"/>
      <c r="AI50" s="294">
        <f t="shared" si="89"/>
        <v>0</v>
      </c>
      <c r="AJ50" s="191"/>
      <c r="AK50" s="191"/>
      <c r="AL50" s="426">
        <f t="shared" si="90"/>
        <v>0</v>
      </c>
      <c r="AM50" s="188">
        <f t="shared" si="111"/>
        <v>0</v>
      </c>
      <c r="AN50" s="189">
        <f t="shared" si="111"/>
        <v>0</v>
      </c>
      <c r="AO50" s="426">
        <f t="shared" si="92"/>
        <v>0</v>
      </c>
    </row>
    <row r="51" spans="2:41" ht="14.25" hidden="1" outlineLevel="1">
      <c r="B51" s="415" t="s">
        <v>8</v>
      </c>
      <c r="C51" s="190"/>
      <c r="D51" s="240"/>
      <c r="E51" s="294">
        <f t="shared" si="0"/>
        <v>0</v>
      </c>
      <c r="F51" s="191"/>
      <c r="G51" s="191"/>
      <c r="H51" s="294">
        <f t="shared" si="1"/>
        <v>0</v>
      </c>
      <c r="I51" s="191"/>
      <c r="J51" s="191"/>
      <c r="K51" s="294">
        <f t="shared" si="2"/>
        <v>0</v>
      </c>
      <c r="L51" s="191"/>
      <c r="M51" s="191"/>
      <c r="N51" s="294">
        <f t="shared" si="3"/>
        <v>0</v>
      </c>
      <c r="O51" s="190"/>
      <c r="P51" s="240"/>
      <c r="Q51" s="294">
        <f t="shared" si="83"/>
        <v>0</v>
      </c>
      <c r="R51" s="191"/>
      <c r="S51" s="191"/>
      <c r="T51" s="294">
        <f t="shared" si="84"/>
        <v>0</v>
      </c>
      <c r="U51" s="191"/>
      <c r="V51" s="191"/>
      <c r="W51" s="294">
        <f t="shared" si="85"/>
        <v>0</v>
      </c>
      <c r="X51" s="191"/>
      <c r="Y51" s="191"/>
      <c r="Z51" s="294">
        <f t="shared" si="86"/>
        <v>0</v>
      </c>
      <c r="AA51" s="191"/>
      <c r="AB51" s="191"/>
      <c r="AC51" s="294">
        <f t="shared" si="87"/>
        <v>0</v>
      </c>
      <c r="AD51" s="190"/>
      <c r="AE51" s="240"/>
      <c r="AF51" s="294">
        <f t="shared" si="88"/>
        <v>0</v>
      </c>
      <c r="AG51" s="191"/>
      <c r="AH51" s="191"/>
      <c r="AI51" s="294">
        <f t="shared" si="89"/>
        <v>0</v>
      </c>
      <c r="AJ51" s="191"/>
      <c r="AK51" s="191"/>
      <c r="AL51" s="426">
        <f t="shared" si="90"/>
        <v>0</v>
      </c>
      <c r="AM51" s="188">
        <f t="shared" si="111"/>
        <v>0</v>
      </c>
      <c r="AN51" s="189">
        <f t="shared" si="111"/>
        <v>0</v>
      </c>
      <c r="AO51" s="426">
        <f t="shared" si="92"/>
        <v>0</v>
      </c>
    </row>
    <row r="52" spans="2:41" ht="14.25" hidden="1" outlineLevel="1">
      <c r="B52" s="415" t="s">
        <v>63</v>
      </c>
      <c r="C52" s="190"/>
      <c r="D52" s="240"/>
      <c r="E52" s="294">
        <f t="shared" si="0"/>
        <v>0</v>
      </c>
      <c r="F52" s="191"/>
      <c r="G52" s="191"/>
      <c r="H52" s="294">
        <f t="shared" si="1"/>
        <v>0</v>
      </c>
      <c r="I52" s="191"/>
      <c r="J52" s="191"/>
      <c r="K52" s="294">
        <f t="shared" si="2"/>
        <v>0</v>
      </c>
      <c r="L52" s="191"/>
      <c r="M52" s="191"/>
      <c r="N52" s="294">
        <f t="shared" si="3"/>
        <v>0</v>
      </c>
      <c r="O52" s="190"/>
      <c r="P52" s="240"/>
      <c r="Q52" s="294">
        <f t="shared" si="83"/>
        <v>0</v>
      </c>
      <c r="R52" s="191"/>
      <c r="S52" s="191"/>
      <c r="T52" s="294">
        <f t="shared" si="84"/>
        <v>0</v>
      </c>
      <c r="U52" s="191"/>
      <c r="V52" s="191"/>
      <c r="W52" s="294">
        <f t="shared" si="85"/>
        <v>0</v>
      </c>
      <c r="X52" s="191"/>
      <c r="Y52" s="191"/>
      <c r="Z52" s="294">
        <f t="shared" si="86"/>
        <v>0</v>
      </c>
      <c r="AA52" s="191"/>
      <c r="AB52" s="191"/>
      <c r="AC52" s="294">
        <f t="shared" si="87"/>
        <v>0</v>
      </c>
      <c r="AD52" s="190"/>
      <c r="AE52" s="240"/>
      <c r="AF52" s="294">
        <f t="shared" si="88"/>
        <v>0</v>
      </c>
      <c r="AG52" s="191"/>
      <c r="AH52" s="191"/>
      <c r="AI52" s="294">
        <f t="shared" si="89"/>
        <v>0</v>
      </c>
      <c r="AJ52" s="191"/>
      <c r="AK52" s="191"/>
      <c r="AL52" s="426">
        <f t="shared" si="90"/>
        <v>0</v>
      </c>
      <c r="AM52" s="188">
        <f t="shared" si="111"/>
        <v>0</v>
      </c>
      <c r="AN52" s="189">
        <f t="shared" si="111"/>
        <v>0</v>
      </c>
      <c r="AO52" s="426">
        <f t="shared" si="92"/>
        <v>0</v>
      </c>
    </row>
    <row r="53" spans="2:41" ht="14.25" hidden="1" outlineLevel="1">
      <c r="B53" s="415" t="s">
        <v>10</v>
      </c>
      <c r="C53" s="190"/>
      <c r="D53" s="240"/>
      <c r="E53" s="294">
        <f t="shared" si="0"/>
        <v>0</v>
      </c>
      <c r="F53" s="191"/>
      <c r="G53" s="191"/>
      <c r="H53" s="294">
        <f t="shared" si="1"/>
        <v>0</v>
      </c>
      <c r="I53" s="191"/>
      <c r="J53" s="191"/>
      <c r="K53" s="294">
        <f t="shared" si="2"/>
        <v>0</v>
      </c>
      <c r="L53" s="191"/>
      <c r="M53" s="191"/>
      <c r="N53" s="294">
        <f t="shared" si="3"/>
        <v>0</v>
      </c>
      <c r="O53" s="190"/>
      <c r="P53" s="240"/>
      <c r="Q53" s="294">
        <f t="shared" si="83"/>
        <v>0</v>
      </c>
      <c r="R53" s="191"/>
      <c r="S53" s="191"/>
      <c r="T53" s="294">
        <f t="shared" si="84"/>
        <v>0</v>
      </c>
      <c r="U53" s="191"/>
      <c r="V53" s="191"/>
      <c r="W53" s="294">
        <f t="shared" si="85"/>
        <v>0</v>
      </c>
      <c r="X53" s="191"/>
      <c r="Y53" s="191"/>
      <c r="Z53" s="294">
        <f t="shared" si="86"/>
        <v>0</v>
      </c>
      <c r="AA53" s="191"/>
      <c r="AB53" s="191"/>
      <c r="AC53" s="294">
        <f t="shared" si="87"/>
        <v>0</v>
      </c>
      <c r="AD53" s="190"/>
      <c r="AE53" s="240"/>
      <c r="AF53" s="294">
        <f t="shared" si="88"/>
        <v>0</v>
      </c>
      <c r="AG53" s="191"/>
      <c r="AH53" s="191"/>
      <c r="AI53" s="294">
        <f t="shared" si="89"/>
        <v>0</v>
      </c>
      <c r="AJ53" s="191"/>
      <c r="AK53" s="191"/>
      <c r="AL53" s="426">
        <f t="shared" si="90"/>
        <v>0</v>
      </c>
      <c r="AM53" s="188">
        <f t="shared" si="111"/>
        <v>0</v>
      </c>
      <c r="AN53" s="189">
        <f t="shared" si="111"/>
        <v>0</v>
      </c>
      <c r="AO53" s="426">
        <f t="shared" si="92"/>
        <v>0</v>
      </c>
    </row>
    <row r="54" spans="2:41" ht="14.25" collapsed="1">
      <c r="B54" s="415" t="s">
        <v>120</v>
      </c>
      <c r="C54" s="190"/>
      <c r="D54" s="240"/>
      <c r="E54" s="294">
        <f t="shared" si="0"/>
        <v>0</v>
      </c>
      <c r="F54" s="191"/>
      <c r="G54" s="191"/>
      <c r="H54" s="294">
        <f t="shared" si="1"/>
        <v>0</v>
      </c>
      <c r="I54" s="191"/>
      <c r="J54" s="191"/>
      <c r="K54" s="294">
        <f t="shared" si="2"/>
        <v>0</v>
      </c>
      <c r="L54" s="191"/>
      <c r="M54" s="191"/>
      <c r="N54" s="294">
        <f t="shared" si="3"/>
        <v>0</v>
      </c>
      <c r="O54" s="190"/>
      <c r="P54" s="240"/>
      <c r="Q54" s="294">
        <f t="shared" si="83"/>
        <v>0</v>
      </c>
      <c r="R54" s="191"/>
      <c r="S54" s="191"/>
      <c r="T54" s="294">
        <f t="shared" si="84"/>
        <v>0</v>
      </c>
      <c r="U54" s="191"/>
      <c r="V54" s="191"/>
      <c r="W54" s="294">
        <f t="shared" si="85"/>
        <v>0</v>
      </c>
      <c r="X54" s="191"/>
      <c r="Y54" s="191"/>
      <c r="Z54" s="294">
        <f t="shared" si="86"/>
        <v>0</v>
      </c>
      <c r="AA54" s="191"/>
      <c r="AB54" s="191"/>
      <c r="AC54" s="294">
        <f t="shared" si="87"/>
        <v>0</v>
      </c>
      <c r="AD54" s="190"/>
      <c r="AE54" s="240"/>
      <c r="AF54" s="294">
        <f t="shared" si="88"/>
        <v>0</v>
      </c>
      <c r="AG54" s="191"/>
      <c r="AH54" s="191"/>
      <c r="AI54" s="294">
        <f t="shared" si="89"/>
        <v>0</v>
      </c>
      <c r="AJ54" s="191"/>
      <c r="AK54" s="191"/>
      <c r="AL54" s="426">
        <f t="shared" si="90"/>
        <v>0</v>
      </c>
      <c r="AM54" s="188">
        <f t="shared" si="111"/>
        <v>0</v>
      </c>
      <c r="AN54" s="189">
        <f t="shared" si="111"/>
        <v>0</v>
      </c>
      <c r="AO54" s="426">
        <f t="shared" si="92"/>
        <v>0</v>
      </c>
    </row>
    <row r="55" spans="2:41" s="8" customFormat="1" ht="15">
      <c r="B55" s="416" t="s">
        <v>139</v>
      </c>
      <c r="C55" s="427">
        <f t="shared" ref="C55:M55" si="121">C25-C26</f>
        <v>0</v>
      </c>
      <c r="D55" s="20">
        <f t="shared" si="121"/>
        <v>0</v>
      </c>
      <c r="E55" s="295">
        <f>IFERROR((D55-C55)/ABS(C55),0)</f>
        <v>0</v>
      </c>
      <c r="F55" s="20">
        <f t="shared" si="121"/>
        <v>0</v>
      </c>
      <c r="G55" s="20">
        <f t="shared" si="121"/>
        <v>0</v>
      </c>
      <c r="H55" s="295">
        <f>IFERROR((G55-F55)/ABS(F55),0)</f>
        <v>0</v>
      </c>
      <c r="I55" s="20">
        <f t="shared" ref="I55:J55" si="122">I25-I26</f>
        <v>0</v>
      </c>
      <c r="J55" s="20">
        <f t="shared" si="122"/>
        <v>0</v>
      </c>
      <c r="K55" s="295">
        <f>IFERROR((J55-I55)/ABS(I55),0)</f>
        <v>0</v>
      </c>
      <c r="L55" s="20">
        <f t="shared" ref="L55" si="123">L25-L26</f>
        <v>0</v>
      </c>
      <c r="M55" s="20">
        <f t="shared" si="121"/>
        <v>0</v>
      </c>
      <c r="N55" s="295">
        <f>IFERROR((M55-L55)/ABS(L55),0)</f>
        <v>0</v>
      </c>
      <c r="O55" s="20">
        <f t="shared" ref="O55:P55" si="124">O25-O26</f>
        <v>0</v>
      </c>
      <c r="P55" s="20">
        <f t="shared" si="124"/>
        <v>0</v>
      </c>
      <c r="Q55" s="295">
        <f>IFERROR((P55-O55)/ABS(O55),0)</f>
        <v>0</v>
      </c>
      <c r="R55" s="20">
        <f t="shared" ref="R55:S55" si="125">R25-R26</f>
        <v>0</v>
      </c>
      <c r="S55" s="20">
        <f t="shared" si="125"/>
        <v>0</v>
      </c>
      <c r="T55" s="295">
        <f>IFERROR((S55-R55)/ABS(R55),0)</f>
        <v>0</v>
      </c>
      <c r="U55" s="20">
        <f t="shared" ref="U55:V55" si="126">U25-U26</f>
        <v>0</v>
      </c>
      <c r="V55" s="20">
        <f t="shared" si="126"/>
        <v>0</v>
      </c>
      <c r="W55" s="295">
        <f>IFERROR((V55-U55)/ABS(U55),0)</f>
        <v>0</v>
      </c>
      <c r="X55" s="20">
        <f t="shared" ref="X55:Y55" si="127">X25-X26</f>
        <v>0</v>
      </c>
      <c r="Y55" s="20">
        <f t="shared" si="127"/>
        <v>0</v>
      </c>
      <c r="Z55" s="295">
        <f>IFERROR((Y55-X55)/ABS(X55),0)</f>
        <v>0</v>
      </c>
      <c r="AA55" s="20">
        <f t="shared" ref="AA55:AB55" si="128">AA25-AA26</f>
        <v>0</v>
      </c>
      <c r="AB55" s="20">
        <f t="shared" si="128"/>
        <v>0</v>
      </c>
      <c r="AC55" s="295">
        <f>IFERROR((AB55-AA55)/ABS(AA55),0)</f>
        <v>0</v>
      </c>
      <c r="AD55" s="20">
        <f t="shared" ref="AD55:AE55" si="129">AD25-AD26</f>
        <v>0</v>
      </c>
      <c r="AE55" s="20">
        <f t="shared" si="129"/>
        <v>0</v>
      </c>
      <c r="AF55" s="295">
        <f>IFERROR((AE55-AD55)/ABS(AD55),0)</f>
        <v>0</v>
      </c>
      <c r="AG55" s="20">
        <f t="shared" ref="AG55:AH55" si="130">AG25-AG26</f>
        <v>0</v>
      </c>
      <c r="AH55" s="20">
        <f t="shared" si="130"/>
        <v>0</v>
      </c>
      <c r="AI55" s="295">
        <f>IFERROR((AH55-AG55)/ABS(AG55),0)</f>
        <v>0</v>
      </c>
      <c r="AJ55" s="20">
        <f t="shared" ref="AJ55:AK55" si="131">AJ25-AJ26</f>
        <v>0</v>
      </c>
      <c r="AK55" s="20">
        <f t="shared" si="131"/>
        <v>0</v>
      </c>
      <c r="AL55" s="428">
        <f>IFERROR((AK55-AJ55)/ABS(AJ55),0)</f>
        <v>0</v>
      </c>
      <c r="AM55" s="427">
        <f>AJ55+AG55+AD55+AA55+X55+U55+R55+O55+L55+I55+F55+C55</f>
        <v>0</v>
      </c>
      <c r="AN55" s="20">
        <f>AK55+AH55+AE55+AB55+Y55+V55+S55+P55+M55+J55+G55+D55</f>
        <v>0</v>
      </c>
      <c r="AO55" s="428">
        <f>IFERROR((AN55-AM55)/ABS(AM55),0)</f>
        <v>0</v>
      </c>
    </row>
    <row r="56" spans="2:41" s="8" customFormat="1" ht="14.25">
      <c r="B56" s="417" t="s">
        <v>182</v>
      </c>
      <c r="C56" s="429">
        <f>IF(C57=0,SUM(C58:C60),C57)+C60</f>
        <v>0</v>
      </c>
      <c r="D56" s="194">
        <f>IF(D57=0,SUM(D58:D60),D57)+D60</f>
        <v>0</v>
      </c>
      <c r="E56" s="294">
        <f t="shared" si="0"/>
        <v>0</v>
      </c>
      <c r="F56" s="194">
        <f t="shared" ref="F56:M56" si="132">IF(F57=0,SUM(F58:F60),F57)+F60</f>
        <v>0</v>
      </c>
      <c r="G56" s="194">
        <f t="shared" si="132"/>
        <v>0</v>
      </c>
      <c r="H56" s="294">
        <f t="shared" si="1"/>
        <v>0</v>
      </c>
      <c r="I56" s="194">
        <f t="shared" ref="I56:J56" si="133">IF(I57=0,SUM(I58:I60),I57)+I60</f>
        <v>0</v>
      </c>
      <c r="J56" s="194">
        <f t="shared" si="133"/>
        <v>0</v>
      </c>
      <c r="K56" s="294">
        <f t="shared" si="2"/>
        <v>0</v>
      </c>
      <c r="L56" s="194">
        <f t="shared" ref="L56" si="134">IF(L57=0,SUM(L58:L60),L57)+L60</f>
        <v>0</v>
      </c>
      <c r="M56" s="194">
        <f t="shared" si="132"/>
        <v>0</v>
      </c>
      <c r="N56" s="294">
        <f t="shared" si="3"/>
        <v>0</v>
      </c>
      <c r="O56" s="194">
        <f>IF(O57=0,SUM(O58:O60),O57)+O60</f>
        <v>0</v>
      </c>
      <c r="P56" s="194">
        <f>IF(P57=0,SUM(P58:P60),P57)+P60</f>
        <v>0</v>
      </c>
      <c r="Q56" s="294">
        <f t="shared" ref="Q56:Q60" si="135">IFERROR((P56-O56)/ABS(O56),0)</f>
        <v>0</v>
      </c>
      <c r="R56" s="194">
        <f t="shared" ref="R56:S56" si="136">IF(R57=0,SUM(R58:R60),R57)+R60</f>
        <v>0</v>
      </c>
      <c r="S56" s="194">
        <f t="shared" si="136"/>
        <v>0</v>
      </c>
      <c r="T56" s="294">
        <f t="shared" ref="T56:T60" si="137">IFERROR((S56-R56)/ABS(R56),0)</f>
        <v>0</v>
      </c>
      <c r="U56" s="194">
        <f t="shared" ref="U56:V56" si="138">IF(U57=0,SUM(U58:U60),U57)+U60</f>
        <v>0</v>
      </c>
      <c r="V56" s="194">
        <f t="shared" si="138"/>
        <v>0</v>
      </c>
      <c r="W56" s="294">
        <f t="shared" ref="W56:W60" si="139">IFERROR((V56-U56)/ABS(U56),0)</f>
        <v>0</v>
      </c>
      <c r="X56" s="194">
        <f t="shared" ref="X56:Y56" si="140">IF(X57=0,SUM(X58:X60),X57)+X60</f>
        <v>0</v>
      </c>
      <c r="Y56" s="194">
        <f t="shared" si="140"/>
        <v>0</v>
      </c>
      <c r="Z56" s="294">
        <f t="shared" ref="Z56:Z60" si="141">IFERROR((Y56-X56)/ABS(X56),0)</f>
        <v>0</v>
      </c>
      <c r="AA56" s="194">
        <f t="shared" ref="AA56:AB56" si="142">IF(AA57=0,SUM(AA58:AA60),AA57)+AA60</f>
        <v>0</v>
      </c>
      <c r="AB56" s="194">
        <f t="shared" si="142"/>
        <v>0</v>
      </c>
      <c r="AC56" s="294">
        <f t="shared" ref="AC56:AC60" si="143">IFERROR((AB56-AA56)/ABS(AA56),0)</f>
        <v>0</v>
      </c>
      <c r="AD56" s="194">
        <f>IF(AD57=0,SUM(AD58:AD60),AD57)+AD60</f>
        <v>0</v>
      </c>
      <c r="AE56" s="194">
        <f>IF(AE57=0,SUM(AE58:AE60),AE57)+AE60</f>
        <v>0</v>
      </c>
      <c r="AF56" s="294">
        <f t="shared" ref="AF56:AF60" si="144">IFERROR((AE56-AD56)/ABS(AD56),0)</f>
        <v>0</v>
      </c>
      <c r="AG56" s="194">
        <f t="shared" ref="AG56:AH56" si="145">IF(AG57=0,SUM(AG58:AG60),AG57)+AG60</f>
        <v>0</v>
      </c>
      <c r="AH56" s="194">
        <f t="shared" si="145"/>
        <v>0</v>
      </c>
      <c r="AI56" s="294">
        <f t="shared" ref="AI56:AI60" si="146">IFERROR((AH56-AG56)/ABS(AG56),0)</f>
        <v>0</v>
      </c>
      <c r="AJ56" s="194">
        <f t="shared" ref="AJ56:AK56" si="147">IF(AJ57=0,SUM(AJ58:AJ60),AJ57)+AJ60</f>
        <v>0</v>
      </c>
      <c r="AK56" s="194">
        <f t="shared" si="147"/>
        <v>0</v>
      </c>
      <c r="AL56" s="426">
        <f t="shared" ref="AL56:AL60" si="148">IFERROR((AK56-AJ56)/ABS(AJ56),0)</f>
        <v>0</v>
      </c>
      <c r="AM56" s="188">
        <f t="shared" ref="AM56:AN60" si="149">AJ56+AG56+AD56+AA56+X56+U56+R56+O56+L56+I56+F56+C56</f>
        <v>0</v>
      </c>
      <c r="AN56" s="189">
        <f t="shared" si="149"/>
        <v>0</v>
      </c>
      <c r="AO56" s="426">
        <f t="shared" ref="AO56:AO60" si="150">IFERROR((AN56-AM56)/ABS(AM56),0)</f>
        <v>0</v>
      </c>
    </row>
    <row r="57" spans="2:41" ht="14.25">
      <c r="B57" s="415" t="s">
        <v>150</v>
      </c>
      <c r="C57" s="190"/>
      <c r="D57" s="240"/>
      <c r="E57" s="294">
        <f t="shared" si="0"/>
        <v>0</v>
      </c>
      <c r="F57" s="191"/>
      <c r="G57" s="191"/>
      <c r="H57" s="294">
        <f t="shared" si="1"/>
        <v>0</v>
      </c>
      <c r="I57" s="191"/>
      <c r="J57" s="191"/>
      <c r="K57" s="294">
        <f t="shared" si="2"/>
        <v>0</v>
      </c>
      <c r="L57" s="191"/>
      <c r="M57" s="191"/>
      <c r="N57" s="294">
        <f t="shared" si="3"/>
        <v>0</v>
      </c>
      <c r="O57" s="190"/>
      <c r="P57" s="240"/>
      <c r="Q57" s="294">
        <f t="shared" si="135"/>
        <v>0</v>
      </c>
      <c r="R57" s="191"/>
      <c r="S57" s="191"/>
      <c r="T57" s="294">
        <f t="shared" si="137"/>
        <v>0</v>
      </c>
      <c r="U57" s="191"/>
      <c r="V57" s="191"/>
      <c r="W57" s="294">
        <f t="shared" si="139"/>
        <v>0</v>
      </c>
      <c r="X57" s="191"/>
      <c r="Y57" s="191"/>
      <c r="Z57" s="294">
        <f t="shared" si="141"/>
        <v>0</v>
      </c>
      <c r="AA57" s="191"/>
      <c r="AB57" s="191"/>
      <c r="AC57" s="294">
        <f t="shared" si="143"/>
        <v>0</v>
      </c>
      <c r="AD57" s="190"/>
      <c r="AE57" s="240"/>
      <c r="AF57" s="294">
        <f t="shared" si="144"/>
        <v>0</v>
      </c>
      <c r="AG57" s="191"/>
      <c r="AH57" s="191"/>
      <c r="AI57" s="294">
        <f t="shared" si="146"/>
        <v>0</v>
      </c>
      <c r="AJ57" s="191"/>
      <c r="AK57" s="191"/>
      <c r="AL57" s="426">
        <f t="shared" si="148"/>
        <v>0</v>
      </c>
      <c r="AM57" s="188">
        <f t="shared" si="149"/>
        <v>0</v>
      </c>
      <c r="AN57" s="189">
        <f t="shared" si="149"/>
        <v>0</v>
      </c>
      <c r="AO57" s="426">
        <f t="shared" si="150"/>
        <v>0</v>
      </c>
    </row>
    <row r="58" spans="2:41" ht="14.25" hidden="1" outlineLevel="1">
      <c r="B58" s="415" t="s">
        <v>58</v>
      </c>
      <c r="C58" s="190"/>
      <c r="D58" s="240"/>
      <c r="E58" s="294">
        <f t="shared" si="0"/>
        <v>0</v>
      </c>
      <c r="F58" s="191"/>
      <c r="G58" s="191"/>
      <c r="H58" s="294">
        <f t="shared" si="1"/>
        <v>0</v>
      </c>
      <c r="I58" s="191"/>
      <c r="J58" s="191"/>
      <c r="K58" s="294">
        <f t="shared" si="2"/>
        <v>0</v>
      </c>
      <c r="L58" s="191"/>
      <c r="M58" s="191"/>
      <c r="N58" s="294">
        <f t="shared" si="3"/>
        <v>0</v>
      </c>
      <c r="O58" s="190"/>
      <c r="P58" s="240"/>
      <c r="Q58" s="294">
        <f t="shared" si="135"/>
        <v>0</v>
      </c>
      <c r="R58" s="191"/>
      <c r="S58" s="191"/>
      <c r="T58" s="294">
        <f t="shared" si="137"/>
        <v>0</v>
      </c>
      <c r="U58" s="191"/>
      <c r="V58" s="191"/>
      <c r="W58" s="294">
        <f t="shared" si="139"/>
        <v>0</v>
      </c>
      <c r="X58" s="191"/>
      <c r="Y58" s="191"/>
      <c r="Z58" s="294">
        <f t="shared" si="141"/>
        <v>0</v>
      </c>
      <c r="AA58" s="191"/>
      <c r="AB58" s="191"/>
      <c r="AC58" s="294">
        <f t="shared" si="143"/>
        <v>0</v>
      </c>
      <c r="AD58" s="190"/>
      <c r="AE58" s="240"/>
      <c r="AF58" s="294">
        <f t="shared" si="144"/>
        <v>0</v>
      </c>
      <c r="AG58" s="191"/>
      <c r="AH58" s="191"/>
      <c r="AI58" s="294">
        <f t="shared" si="146"/>
        <v>0</v>
      </c>
      <c r="AJ58" s="191"/>
      <c r="AK58" s="191"/>
      <c r="AL58" s="426">
        <f t="shared" si="148"/>
        <v>0</v>
      </c>
      <c r="AM58" s="188">
        <f t="shared" si="149"/>
        <v>0</v>
      </c>
      <c r="AN58" s="189">
        <f t="shared" si="149"/>
        <v>0</v>
      </c>
      <c r="AO58" s="426">
        <f t="shared" si="150"/>
        <v>0</v>
      </c>
    </row>
    <row r="59" spans="2:41" ht="14.25" hidden="1" outlineLevel="1">
      <c r="B59" s="415" t="s">
        <v>59</v>
      </c>
      <c r="C59" s="190"/>
      <c r="D59" s="240"/>
      <c r="E59" s="294">
        <f t="shared" si="0"/>
        <v>0</v>
      </c>
      <c r="F59" s="191"/>
      <c r="G59" s="191"/>
      <c r="H59" s="294">
        <f t="shared" si="1"/>
        <v>0</v>
      </c>
      <c r="I59" s="191"/>
      <c r="J59" s="191"/>
      <c r="K59" s="294">
        <f t="shared" si="2"/>
        <v>0</v>
      </c>
      <c r="L59" s="191"/>
      <c r="M59" s="191"/>
      <c r="N59" s="294">
        <f t="shared" si="3"/>
        <v>0</v>
      </c>
      <c r="O59" s="190"/>
      <c r="P59" s="240"/>
      <c r="Q59" s="294">
        <f t="shared" si="135"/>
        <v>0</v>
      </c>
      <c r="R59" s="191"/>
      <c r="S59" s="191"/>
      <c r="T59" s="294">
        <f t="shared" si="137"/>
        <v>0</v>
      </c>
      <c r="U59" s="191"/>
      <c r="V59" s="191"/>
      <c r="W59" s="294">
        <f t="shared" si="139"/>
        <v>0</v>
      </c>
      <c r="X59" s="191"/>
      <c r="Y59" s="191"/>
      <c r="Z59" s="294">
        <f t="shared" si="141"/>
        <v>0</v>
      </c>
      <c r="AA59" s="191"/>
      <c r="AB59" s="191"/>
      <c r="AC59" s="294">
        <f t="shared" si="143"/>
        <v>0</v>
      </c>
      <c r="AD59" s="190"/>
      <c r="AE59" s="240"/>
      <c r="AF59" s="294">
        <f t="shared" si="144"/>
        <v>0</v>
      </c>
      <c r="AG59" s="191"/>
      <c r="AH59" s="191"/>
      <c r="AI59" s="294">
        <f t="shared" si="146"/>
        <v>0</v>
      </c>
      <c r="AJ59" s="191"/>
      <c r="AK59" s="191"/>
      <c r="AL59" s="426">
        <f t="shared" si="148"/>
        <v>0</v>
      </c>
      <c r="AM59" s="188">
        <f t="shared" si="149"/>
        <v>0</v>
      </c>
      <c r="AN59" s="189">
        <f t="shared" si="149"/>
        <v>0</v>
      </c>
      <c r="AO59" s="426">
        <f t="shared" si="150"/>
        <v>0</v>
      </c>
    </row>
    <row r="60" spans="2:41" ht="14.25" collapsed="1">
      <c r="B60" s="415" t="s">
        <v>120</v>
      </c>
      <c r="C60" s="190"/>
      <c r="D60" s="240"/>
      <c r="E60" s="294">
        <f t="shared" si="0"/>
        <v>0</v>
      </c>
      <c r="F60" s="191"/>
      <c r="G60" s="191"/>
      <c r="H60" s="294">
        <f t="shared" si="1"/>
        <v>0</v>
      </c>
      <c r="I60" s="191"/>
      <c r="J60" s="191"/>
      <c r="K60" s="294">
        <f t="shared" si="2"/>
        <v>0</v>
      </c>
      <c r="L60" s="191"/>
      <c r="M60" s="191"/>
      <c r="N60" s="294">
        <f t="shared" si="3"/>
        <v>0</v>
      </c>
      <c r="O60" s="190"/>
      <c r="P60" s="240"/>
      <c r="Q60" s="294">
        <f t="shared" si="135"/>
        <v>0</v>
      </c>
      <c r="R60" s="191"/>
      <c r="S60" s="191"/>
      <c r="T60" s="294">
        <f t="shared" si="137"/>
        <v>0</v>
      </c>
      <c r="U60" s="191"/>
      <c r="V60" s="191"/>
      <c r="W60" s="294">
        <f t="shared" si="139"/>
        <v>0</v>
      </c>
      <c r="X60" s="191"/>
      <c r="Y60" s="191"/>
      <c r="Z60" s="294">
        <f t="shared" si="141"/>
        <v>0</v>
      </c>
      <c r="AA60" s="191"/>
      <c r="AB60" s="191"/>
      <c r="AC60" s="294">
        <f t="shared" si="143"/>
        <v>0</v>
      </c>
      <c r="AD60" s="190"/>
      <c r="AE60" s="240"/>
      <c r="AF60" s="294">
        <f t="shared" si="144"/>
        <v>0</v>
      </c>
      <c r="AG60" s="191"/>
      <c r="AH60" s="191"/>
      <c r="AI60" s="294">
        <f t="shared" si="146"/>
        <v>0</v>
      </c>
      <c r="AJ60" s="191"/>
      <c r="AK60" s="191"/>
      <c r="AL60" s="426">
        <f t="shared" si="148"/>
        <v>0</v>
      </c>
      <c r="AM60" s="188">
        <f t="shared" si="149"/>
        <v>0</v>
      </c>
      <c r="AN60" s="189">
        <f t="shared" si="149"/>
        <v>0</v>
      </c>
      <c r="AO60" s="426">
        <f t="shared" si="150"/>
        <v>0</v>
      </c>
    </row>
    <row r="61" spans="2:41" s="8" customFormat="1" ht="15">
      <c r="B61" s="416" t="s">
        <v>140</v>
      </c>
      <c r="C61" s="427">
        <f t="shared" ref="C61:M61" si="151">C55-C56</f>
        <v>0</v>
      </c>
      <c r="D61" s="20">
        <f t="shared" si="151"/>
        <v>0</v>
      </c>
      <c r="E61" s="295">
        <f>IFERROR((D61-C61)/ABS(C61),0)</f>
        <v>0</v>
      </c>
      <c r="F61" s="20">
        <f t="shared" si="151"/>
        <v>0</v>
      </c>
      <c r="G61" s="20">
        <f t="shared" si="151"/>
        <v>0</v>
      </c>
      <c r="H61" s="295">
        <f>IFERROR((G61-F61)/ABS(F61),0)</f>
        <v>0</v>
      </c>
      <c r="I61" s="20">
        <f t="shared" ref="I61:J61" si="152">I55-I56</f>
        <v>0</v>
      </c>
      <c r="J61" s="20">
        <f t="shared" si="152"/>
        <v>0</v>
      </c>
      <c r="K61" s="295">
        <f>IFERROR((J61-I61)/ABS(I61),0)</f>
        <v>0</v>
      </c>
      <c r="L61" s="20">
        <f t="shared" ref="L61" si="153">L55-L56</f>
        <v>0</v>
      </c>
      <c r="M61" s="20">
        <f t="shared" si="151"/>
        <v>0</v>
      </c>
      <c r="N61" s="295">
        <f>IFERROR((M61-L61)/ABS(L61),0)</f>
        <v>0</v>
      </c>
      <c r="O61" s="20">
        <f t="shared" ref="O61:P61" si="154">O55-O56</f>
        <v>0</v>
      </c>
      <c r="P61" s="20">
        <f t="shared" si="154"/>
        <v>0</v>
      </c>
      <c r="Q61" s="295">
        <f>IFERROR((P61-O61)/ABS(O61),0)</f>
        <v>0</v>
      </c>
      <c r="R61" s="20">
        <f t="shared" ref="R61:S61" si="155">R55-R56</f>
        <v>0</v>
      </c>
      <c r="S61" s="20">
        <f t="shared" si="155"/>
        <v>0</v>
      </c>
      <c r="T61" s="295">
        <f>IFERROR((S61-R61)/ABS(R61),0)</f>
        <v>0</v>
      </c>
      <c r="U61" s="20">
        <f t="shared" ref="U61:V61" si="156">U55-U56</f>
        <v>0</v>
      </c>
      <c r="V61" s="20">
        <f t="shared" si="156"/>
        <v>0</v>
      </c>
      <c r="W61" s="295">
        <f>IFERROR((V61-U61)/ABS(U61),0)</f>
        <v>0</v>
      </c>
      <c r="X61" s="20">
        <f t="shared" ref="X61:Y61" si="157">X55-X56</f>
        <v>0</v>
      </c>
      <c r="Y61" s="20">
        <f t="shared" si="157"/>
        <v>0</v>
      </c>
      <c r="Z61" s="295">
        <f>IFERROR((Y61-X61)/ABS(X61),0)</f>
        <v>0</v>
      </c>
      <c r="AA61" s="20">
        <f t="shared" ref="AA61:AB61" si="158">AA55-AA56</f>
        <v>0</v>
      </c>
      <c r="AB61" s="20">
        <f t="shared" si="158"/>
        <v>0</v>
      </c>
      <c r="AC61" s="295">
        <f>IFERROR((AB61-AA61)/ABS(AA61),0)</f>
        <v>0</v>
      </c>
      <c r="AD61" s="20">
        <f t="shared" ref="AD61:AE61" si="159">AD55-AD56</f>
        <v>0</v>
      </c>
      <c r="AE61" s="20">
        <f t="shared" si="159"/>
        <v>0</v>
      </c>
      <c r="AF61" s="295">
        <f>IFERROR((AE61-AD61)/ABS(AD61),0)</f>
        <v>0</v>
      </c>
      <c r="AG61" s="20">
        <f t="shared" ref="AG61:AH61" si="160">AG55-AG56</f>
        <v>0</v>
      </c>
      <c r="AH61" s="20">
        <f t="shared" si="160"/>
        <v>0</v>
      </c>
      <c r="AI61" s="295">
        <f>IFERROR((AH61-AG61)/ABS(AG61),0)</f>
        <v>0</v>
      </c>
      <c r="AJ61" s="20">
        <f t="shared" ref="AJ61:AK61" si="161">AJ55-AJ56</f>
        <v>0</v>
      </c>
      <c r="AK61" s="20">
        <f t="shared" si="161"/>
        <v>0</v>
      </c>
      <c r="AL61" s="428">
        <f>IFERROR((AK61-AJ61)/ABS(AJ61),0)</f>
        <v>0</v>
      </c>
      <c r="AM61" s="427">
        <f>AJ61+AG61+AD61+AA61+X61+U61+R61+O61+L61+I61+F61+C61</f>
        <v>0</v>
      </c>
      <c r="AN61" s="20">
        <f>AK61+AH61+AE61+AB61+Y61+V61+S61+P61+M61+J61+G61+D61</f>
        <v>0</v>
      </c>
      <c r="AO61" s="428">
        <f>IFERROR((AN61-AM61)/ABS(AM61),0)</f>
        <v>0</v>
      </c>
    </row>
    <row r="62" spans="2:41" s="8" customFormat="1" ht="14.25">
      <c r="B62" s="417" t="s">
        <v>183</v>
      </c>
      <c r="C62" s="429">
        <f>IF(C63=0,SUM(C64:C70)-SUM(C71:C76),C63)+C76</f>
        <v>0</v>
      </c>
      <c r="D62" s="194">
        <f>IF(D63=0,SUM(D64:D70)-SUM(D71:D76),D63)+D76</f>
        <v>0</v>
      </c>
      <c r="E62" s="294">
        <f t="shared" si="0"/>
        <v>0</v>
      </c>
      <c r="F62" s="194">
        <f t="shared" ref="F62:M62" si="162">IF(F63=0,SUM(F64:F70)-SUM(F71:F76),F63)+F76</f>
        <v>0</v>
      </c>
      <c r="G62" s="194">
        <f t="shared" si="162"/>
        <v>0</v>
      </c>
      <c r="H62" s="294">
        <f t="shared" si="1"/>
        <v>0</v>
      </c>
      <c r="I62" s="194">
        <f t="shared" ref="I62:J62" si="163">IF(I63=0,SUM(I64:I70)-SUM(I71:I76),I63)+I76</f>
        <v>0</v>
      </c>
      <c r="J62" s="194">
        <f t="shared" si="163"/>
        <v>0</v>
      </c>
      <c r="K62" s="294">
        <f t="shared" si="2"/>
        <v>0</v>
      </c>
      <c r="L62" s="194">
        <f t="shared" ref="L62" si="164">IF(L63=0,SUM(L64:L70)-SUM(L71:L76),L63)+L76</f>
        <v>0</v>
      </c>
      <c r="M62" s="194">
        <f t="shared" si="162"/>
        <v>0</v>
      </c>
      <c r="N62" s="294">
        <f t="shared" si="3"/>
        <v>0</v>
      </c>
      <c r="O62" s="194">
        <f>IF(O63=0,SUM(O64:O70)-SUM(O71:O76),O63)+O76</f>
        <v>0</v>
      </c>
      <c r="P62" s="194">
        <f>IF(P63=0,SUM(P64:P70)-SUM(P71:P76),P63)+P76</f>
        <v>0</v>
      </c>
      <c r="Q62" s="294">
        <f t="shared" ref="Q62:Q77" si="165">IFERROR((P62-O62)/ABS(O62),0)</f>
        <v>0</v>
      </c>
      <c r="R62" s="194">
        <f t="shared" ref="R62:S62" si="166">IF(R63=0,SUM(R64:R70)-SUM(R71:R76),R63)+R76</f>
        <v>0</v>
      </c>
      <c r="S62" s="194">
        <f t="shared" si="166"/>
        <v>0</v>
      </c>
      <c r="T62" s="294">
        <f t="shared" ref="T62:T77" si="167">IFERROR((S62-R62)/ABS(R62),0)</f>
        <v>0</v>
      </c>
      <c r="U62" s="194">
        <f t="shared" ref="U62:V62" si="168">IF(U63=0,SUM(U64:U70)-SUM(U71:U76),U63)+U76</f>
        <v>0</v>
      </c>
      <c r="V62" s="194">
        <f t="shared" si="168"/>
        <v>0</v>
      </c>
      <c r="W62" s="294">
        <f t="shared" ref="W62:W77" si="169">IFERROR((V62-U62)/ABS(U62),0)</f>
        <v>0</v>
      </c>
      <c r="X62" s="194">
        <f t="shared" ref="X62:Y62" si="170">IF(X63=0,SUM(X64:X70)-SUM(X71:X76),X63)+X76</f>
        <v>0</v>
      </c>
      <c r="Y62" s="194">
        <f t="shared" si="170"/>
        <v>0</v>
      </c>
      <c r="Z62" s="294">
        <f t="shared" ref="Z62:Z77" si="171">IFERROR((Y62-X62)/ABS(X62),0)</f>
        <v>0</v>
      </c>
      <c r="AA62" s="194">
        <f t="shared" ref="AA62:AB62" si="172">IF(AA63=0,SUM(AA64:AA70)-SUM(AA71:AA76),AA63)+AA76</f>
        <v>0</v>
      </c>
      <c r="AB62" s="194">
        <f t="shared" si="172"/>
        <v>0</v>
      </c>
      <c r="AC62" s="294">
        <f t="shared" ref="AC62:AC77" si="173">IFERROR((AB62-AA62)/ABS(AA62),0)</f>
        <v>0</v>
      </c>
      <c r="AD62" s="194">
        <f>IF(AD63=0,SUM(AD64:AD70)-SUM(AD71:AD76),AD63)+AD76</f>
        <v>0</v>
      </c>
      <c r="AE62" s="194">
        <f>IF(AE63=0,SUM(AE64:AE70)-SUM(AE71:AE76),AE63)+AE76</f>
        <v>0</v>
      </c>
      <c r="AF62" s="294">
        <f t="shared" ref="AF62:AF77" si="174">IFERROR((AE62-AD62)/ABS(AD62),0)</f>
        <v>0</v>
      </c>
      <c r="AG62" s="194">
        <f t="shared" ref="AG62:AH62" si="175">IF(AG63=0,SUM(AG64:AG70)-SUM(AG71:AG76),AG63)+AG76</f>
        <v>0</v>
      </c>
      <c r="AH62" s="194">
        <f t="shared" si="175"/>
        <v>0</v>
      </c>
      <c r="AI62" s="294">
        <f t="shared" ref="AI62:AI77" si="176">IFERROR((AH62-AG62)/ABS(AG62),0)</f>
        <v>0</v>
      </c>
      <c r="AJ62" s="194">
        <f t="shared" ref="AJ62:AK62" si="177">IF(AJ63=0,SUM(AJ64:AJ70)-SUM(AJ71:AJ76),AJ63)+AJ76</f>
        <v>0</v>
      </c>
      <c r="AK62" s="194">
        <f t="shared" si="177"/>
        <v>0</v>
      </c>
      <c r="AL62" s="426">
        <f t="shared" ref="AL62:AL77" si="178">IFERROR((AK62-AJ62)/ABS(AJ62),0)</f>
        <v>0</v>
      </c>
      <c r="AM62" s="188">
        <f t="shared" ref="AM62:AN77" si="179">AJ62+AG62+AD62+AA62+X62+U62+R62+O62+L62+I62+F62+C62</f>
        <v>0</v>
      </c>
      <c r="AN62" s="189">
        <f t="shared" si="179"/>
        <v>0</v>
      </c>
      <c r="AO62" s="426">
        <f t="shared" ref="AO62:AO77" si="180">IFERROR((AN62-AM62)/ABS(AM62),0)</f>
        <v>0</v>
      </c>
    </row>
    <row r="63" spans="2:41" ht="14.25">
      <c r="B63" s="415" t="s">
        <v>398</v>
      </c>
      <c r="C63" s="190"/>
      <c r="D63" s="191"/>
      <c r="E63" s="294">
        <f t="shared" si="0"/>
        <v>0</v>
      </c>
      <c r="F63" s="191"/>
      <c r="G63" s="191"/>
      <c r="H63" s="294">
        <f t="shared" si="1"/>
        <v>0</v>
      </c>
      <c r="I63" s="191"/>
      <c r="J63" s="191"/>
      <c r="K63" s="294">
        <f t="shared" si="2"/>
        <v>0</v>
      </c>
      <c r="L63" s="191"/>
      <c r="M63" s="191"/>
      <c r="N63" s="294">
        <f t="shared" si="3"/>
        <v>0</v>
      </c>
      <c r="O63" s="191"/>
      <c r="P63" s="191"/>
      <c r="Q63" s="294">
        <f t="shared" si="165"/>
        <v>0</v>
      </c>
      <c r="R63" s="191"/>
      <c r="S63" s="191"/>
      <c r="T63" s="294">
        <f t="shared" si="167"/>
        <v>0</v>
      </c>
      <c r="U63" s="191"/>
      <c r="V63" s="191"/>
      <c r="W63" s="294">
        <f t="shared" si="169"/>
        <v>0</v>
      </c>
      <c r="X63" s="191"/>
      <c r="Y63" s="191"/>
      <c r="Z63" s="294">
        <f t="shared" si="171"/>
        <v>0</v>
      </c>
      <c r="AA63" s="191"/>
      <c r="AB63" s="191"/>
      <c r="AC63" s="294">
        <f t="shared" si="173"/>
        <v>0</v>
      </c>
      <c r="AD63" s="191"/>
      <c r="AE63" s="191"/>
      <c r="AF63" s="294">
        <f t="shared" si="174"/>
        <v>0</v>
      </c>
      <c r="AG63" s="191"/>
      <c r="AH63" s="191"/>
      <c r="AI63" s="294">
        <f t="shared" si="176"/>
        <v>0</v>
      </c>
      <c r="AJ63" s="191"/>
      <c r="AK63" s="191"/>
      <c r="AL63" s="426">
        <f t="shared" si="178"/>
        <v>0</v>
      </c>
      <c r="AM63" s="188">
        <f t="shared" si="179"/>
        <v>0</v>
      </c>
      <c r="AN63" s="189">
        <f t="shared" si="179"/>
        <v>0</v>
      </c>
      <c r="AO63" s="426">
        <f t="shared" si="180"/>
        <v>0</v>
      </c>
    </row>
    <row r="64" spans="2:41" ht="14.25" hidden="1" outlineLevel="1">
      <c r="B64" s="415" t="s">
        <v>12</v>
      </c>
      <c r="C64" s="190"/>
      <c r="D64" s="191"/>
      <c r="E64" s="294">
        <f t="shared" si="0"/>
        <v>0</v>
      </c>
      <c r="F64" s="191"/>
      <c r="G64" s="191"/>
      <c r="H64" s="294">
        <f t="shared" si="1"/>
        <v>0</v>
      </c>
      <c r="I64" s="191"/>
      <c r="J64" s="191"/>
      <c r="K64" s="294">
        <f t="shared" si="2"/>
        <v>0</v>
      </c>
      <c r="L64" s="191"/>
      <c r="M64" s="191"/>
      <c r="N64" s="294">
        <f t="shared" si="3"/>
        <v>0</v>
      </c>
      <c r="O64" s="191"/>
      <c r="P64" s="191"/>
      <c r="Q64" s="294">
        <f t="shared" si="165"/>
        <v>0</v>
      </c>
      <c r="R64" s="191"/>
      <c r="S64" s="191"/>
      <c r="T64" s="294">
        <f t="shared" si="167"/>
        <v>0</v>
      </c>
      <c r="U64" s="191"/>
      <c r="V64" s="191"/>
      <c r="W64" s="294">
        <f t="shared" si="169"/>
        <v>0</v>
      </c>
      <c r="X64" s="191"/>
      <c r="Y64" s="191"/>
      <c r="Z64" s="294">
        <f t="shared" si="171"/>
        <v>0</v>
      </c>
      <c r="AA64" s="191"/>
      <c r="AB64" s="191"/>
      <c r="AC64" s="294">
        <f t="shared" si="173"/>
        <v>0</v>
      </c>
      <c r="AD64" s="191"/>
      <c r="AE64" s="191"/>
      <c r="AF64" s="294">
        <f t="shared" si="174"/>
        <v>0</v>
      </c>
      <c r="AG64" s="191"/>
      <c r="AH64" s="191"/>
      <c r="AI64" s="294">
        <f t="shared" si="176"/>
        <v>0</v>
      </c>
      <c r="AJ64" s="191"/>
      <c r="AK64" s="191"/>
      <c r="AL64" s="426">
        <f t="shared" si="178"/>
        <v>0</v>
      </c>
      <c r="AM64" s="188">
        <f t="shared" si="179"/>
        <v>0</v>
      </c>
      <c r="AN64" s="189">
        <f t="shared" si="179"/>
        <v>0</v>
      </c>
      <c r="AO64" s="426">
        <f t="shared" si="180"/>
        <v>0</v>
      </c>
    </row>
    <row r="65" spans="2:41" ht="14.25" hidden="1" outlineLevel="1">
      <c r="B65" s="415" t="s">
        <v>104</v>
      </c>
      <c r="C65" s="190"/>
      <c r="D65" s="191"/>
      <c r="E65" s="294">
        <f t="shared" si="0"/>
        <v>0</v>
      </c>
      <c r="F65" s="191"/>
      <c r="G65" s="191"/>
      <c r="H65" s="294">
        <f t="shared" si="1"/>
        <v>0</v>
      </c>
      <c r="I65" s="191"/>
      <c r="J65" s="191"/>
      <c r="K65" s="294">
        <f t="shared" si="2"/>
        <v>0</v>
      </c>
      <c r="L65" s="191"/>
      <c r="M65" s="191"/>
      <c r="N65" s="294">
        <f t="shared" si="3"/>
        <v>0</v>
      </c>
      <c r="O65" s="191"/>
      <c r="P65" s="191"/>
      <c r="Q65" s="294">
        <f t="shared" si="165"/>
        <v>0</v>
      </c>
      <c r="R65" s="191"/>
      <c r="S65" s="191"/>
      <c r="T65" s="294">
        <f t="shared" si="167"/>
        <v>0</v>
      </c>
      <c r="U65" s="191"/>
      <c r="V65" s="191"/>
      <c r="W65" s="294">
        <f t="shared" si="169"/>
        <v>0</v>
      </c>
      <c r="X65" s="191"/>
      <c r="Y65" s="191"/>
      <c r="Z65" s="294">
        <f t="shared" si="171"/>
        <v>0</v>
      </c>
      <c r="AA65" s="191"/>
      <c r="AB65" s="191"/>
      <c r="AC65" s="294">
        <f t="shared" si="173"/>
        <v>0</v>
      </c>
      <c r="AD65" s="191"/>
      <c r="AE65" s="191"/>
      <c r="AF65" s="294">
        <f t="shared" si="174"/>
        <v>0</v>
      </c>
      <c r="AG65" s="191"/>
      <c r="AH65" s="191"/>
      <c r="AI65" s="294">
        <f t="shared" si="176"/>
        <v>0</v>
      </c>
      <c r="AJ65" s="191"/>
      <c r="AK65" s="191"/>
      <c r="AL65" s="426">
        <f t="shared" si="178"/>
        <v>0</v>
      </c>
      <c r="AM65" s="188">
        <f t="shared" si="179"/>
        <v>0</v>
      </c>
      <c r="AN65" s="189">
        <f t="shared" si="179"/>
        <v>0</v>
      </c>
      <c r="AO65" s="426">
        <f t="shared" si="180"/>
        <v>0</v>
      </c>
    </row>
    <row r="66" spans="2:41" ht="14.25" hidden="1" outlineLevel="1">
      <c r="B66" s="415" t="s">
        <v>64</v>
      </c>
      <c r="C66" s="190"/>
      <c r="D66" s="191"/>
      <c r="E66" s="294">
        <f t="shared" si="0"/>
        <v>0</v>
      </c>
      <c r="F66" s="191"/>
      <c r="G66" s="191"/>
      <c r="H66" s="294">
        <f t="shared" si="1"/>
        <v>0</v>
      </c>
      <c r="I66" s="191"/>
      <c r="J66" s="191"/>
      <c r="K66" s="294">
        <f t="shared" si="2"/>
        <v>0</v>
      </c>
      <c r="L66" s="191"/>
      <c r="M66" s="191"/>
      <c r="N66" s="294">
        <f t="shared" si="3"/>
        <v>0</v>
      </c>
      <c r="O66" s="191"/>
      <c r="P66" s="191"/>
      <c r="Q66" s="294">
        <f t="shared" si="165"/>
        <v>0</v>
      </c>
      <c r="R66" s="191"/>
      <c r="S66" s="191"/>
      <c r="T66" s="294">
        <f t="shared" si="167"/>
        <v>0</v>
      </c>
      <c r="U66" s="191"/>
      <c r="V66" s="191"/>
      <c r="W66" s="294">
        <f t="shared" si="169"/>
        <v>0</v>
      </c>
      <c r="X66" s="191"/>
      <c r="Y66" s="191"/>
      <c r="Z66" s="294">
        <f t="shared" si="171"/>
        <v>0</v>
      </c>
      <c r="AA66" s="191"/>
      <c r="AB66" s="191"/>
      <c r="AC66" s="294">
        <f t="shared" si="173"/>
        <v>0</v>
      </c>
      <c r="AD66" s="191"/>
      <c r="AE66" s="191"/>
      <c r="AF66" s="294">
        <f t="shared" si="174"/>
        <v>0</v>
      </c>
      <c r="AG66" s="191"/>
      <c r="AH66" s="191"/>
      <c r="AI66" s="294">
        <f t="shared" si="176"/>
        <v>0</v>
      </c>
      <c r="AJ66" s="191"/>
      <c r="AK66" s="191"/>
      <c r="AL66" s="426">
        <f t="shared" si="178"/>
        <v>0</v>
      </c>
      <c r="AM66" s="188">
        <f t="shared" si="179"/>
        <v>0</v>
      </c>
      <c r="AN66" s="189">
        <f t="shared" si="179"/>
        <v>0</v>
      </c>
      <c r="AO66" s="426">
        <f t="shared" si="180"/>
        <v>0</v>
      </c>
    </row>
    <row r="67" spans="2:41" ht="14.25" hidden="1" outlineLevel="1">
      <c r="B67" s="415" t="s">
        <v>13</v>
      </c>
      <c r="C67" s="190"/>
      <c r="D67" s="191"/>
      <c r="E67" s="294">
        <f t="shared" si="0"/>
        <v>0</v>
      </c>
      <c r="F67" s="191"/>
      <c r="G67" s="191"/>
      <c r="H67" s="294">
        <f t="shared" si="1"/>
        <v>0</v>
      </c>
      <c r="I67" s="191"/>
      <c r="J67" s="191"/>
      <c r="K67" s="294">
        <f t="shared" si="2"/>
        <v>0</v>
      </c>
      <c r="L67" s="191"/>
      <c r="M67" s="191"/>
      <c r="N67" s="294">
        <f t="shared" si="3"/>
        <v>0</v>
      </c>
      <c r="O67" s="191"/>
      <c r="P67" s="191"/>
      <c r="Q67" s="294">
        <f t="shared" si="165"/>
        <v>0</v>
      </c>
      <c r="R67" s="191"/>
      <c r="S67" s="191"/>
      <c r="T67" s="294">
        <f t="shared" si="167"/>
        <v>0</v>
      </c>
      <c r="U67" s="191"/>
      <c r="V67" s="191"/>
      <c r="W67" s="294">
        <f t="shared" si="169"/>
        <v>0</v>
      </c>
      <c r="X67" s="191"/>
      <c r="Y67" s="191"/>
      <c r="Z67" s="294">
        <f t="shared" si="171"/>
        <v>0</v>
      </c>
      <c r="AA67" s="191"/>
      <c r="AB67" s="191"/>
      <c r="AC67" s="294">
        <f t="shared" si="173"/>
        <v>0</v>
      </c>
      <c r="AD67" s="191"/>
      <c r="AE67" s="191"/>
      <c r="AF67" s="294">
        <f t="shared" si="174"/>
        <v>0</v>
      </c>
      <c r="AG67" s="191"/>
      <c r="AH67" s="191"/>
      <c r="AI67" s="294">
        <f t="shared" si="176"/>
        <v>0</v>
      </c>
      <c r="AJ67" s="191"/>
      <c r="AK67" s="191"/>
      <c r="AL67" s="426">
        <f t="shared" si="178"/>
        <v>0</v>
      </c>
      <c r="AM67" s="188">
        <f t="shared" si="179"/>
        <v>0</v>
      </c>
      <c r="AN67" s="189">
        <f t="shared" si="179"/>
        <v>0</v>
      </c>
      <c r="AO67" s="426">
        <f t="shared" si="180"/>
        <v>0</v>
      </c>
    </row>
    <row r="68" spans="2:41" ht="14.25" hidden="1" outlineLevel="1">
      <c r="B68" s="415" t="s">
        <v>17</v>
      </c>
      <c r="C68" s="190"/>
      <c r="D68" s="191"/>
      <c r="E68" s="294">
        <f t="shared" si="0"/>
        <v>0</v>
      </c>
      <c r="F68" s="191"/>
      <c r="G68" s="191"/>
      <c r="H68" s="294">
        <f t="shared" si="1"/>
        <v>0</v>
      </c>
      <c r="I68" s="191"/>
      <c r="J68" s="191"/>
      <c r="K68" s="294">
        <f t="shared" si="2"/>
        <v>0</v>
      </c>
      <c r="L68" s="191"/>
      <c r="M68" s="191"/>
      <c r="N68" s="294">
        <f t="shared" si="3"/>
        <v>0</v>
      </c>
      <c r="O68" s="191"/>
      <c r="P68" s="191"/>
      <c r="Q68" s="294">
        <f t="shared" si="165"/>
        <v>0</v>
      </c>
      <c r="R68" s="191"/>
      <c r="S68" s="191"/>
      <c r="T68" s="294">
        <f t="shared" si="167"/>
        <v>0</v>
      </c>
      <c r="U68" s="191"/>
      <c r="V68" s="191"/>
      <c r="W68" s="294">
        <f t="shared" si="169"/>
        <v>0</v>
      </c>
      <c r="X68" s="191"/>
      <c r="Y68" s="191"/>
      <c r="Z68" s="294">
        <f t="shared" si="171"/>
        <v>0</v>
      </c>
      <c r="AA68" s="191"/>
      <c r="AB68" s="191"/>
      <c r="AC68" s="294">
        <f t="shared" si="173"/>
        <v>0</v>
      </c>
      <c r="AD68" s="191"/>
      <c r="AE68" s="191"/>
      <c r="AF68" s="294">
        <f t="shared" si="174"/>
        <v>0</v>
      </c>
      <c r="AG68" s="191"/>
      <c r="AH68" s="191"/>
      <c r="AI68" s="294">
        <f t="shared" si="176"/>
        <v>0</v>
      </c>
      <c r="AJ68" s="191"/>
      <c r="AK68" s="191"/>
      <c r="AL68" s="426">
        <f t="shared" si="178"/>
        <v>0</v>
      </c>
      <c r="AM68" s="188">
        <f t="shared" si="179"/>
        <v>0</v>
      </c>
      <c r="AN68" s="189">
        <f t="shared" si="179"/>
        <v>0</v>
      </c>
      <c r="AO68" s="426">
        <f t="shared" si="180"/>
        <v>0</v>
      </c>
    </row>
    <row r="69" spans="2:41" ht="14.25" hidden="1" outlineLevel="1">
      <c r="B69" s="415" t="s">
        <v>19</v>
      </c>
      <c r="C69" s="190"/>
      <c r="D69" s="191"/>
      <c r="E69" s="294">
        <f t="shared" si="0"/>
        <v>0</v>
      </c>
      <c r="F69" s="191"/>
      <c r="G69" s="191"/>
      <c r="H69" s="294">
        <f t="shared" si="1"/>
        <v>0</v>
      </c>
      <c r="I69" s="191"/>
      <c r="J69" s="191"/>
      <c r="K69" s="294">
        <f t="shared" si="2"/>
        <v>0</v>
      </c>
      <c r="L69" s="191"/>
      <c r="M69" s="191"/>
      <c r="N69" s="294">
        <f t="shared" si="3"/>
        <v>0</v>
      </c>
      <c r="O69" s="191"/>
      <c r="P69" s="191"/>
      <c r="Q69" s="294">
        <f t="shared" si="165"/>
        <v>0</v>
      </c>
      <c r="R69" s="191"/>
      <c r="S69" s="191"/>
      <c r="T69" s="294">
        <f t="shared" si="167"/>
        <v>0</v>
      </c>
      <c r="U69" s="191"/>
      <c r="V69" s="191"/>
      <c r="W69" s="294">
        <f t="shared" si="169"/>
        <v>0</v>
      </c>
      <c r="X69" s="191"/>
      <c r="Y69" s="191"/>
      <c r="Z69" s="294">
        <f t="shared" si="171"/>
        <v>0</v>
      </c>
      <c r="AA69" s="191"/>
      <c r="AB69" s="191"/>
      <c r="AC69" s="294">
        <f t="shared" si="173"/>
        <v>0</v>
      </c>
      <c r="AD69" s="191"/>
      <c r="AE69" s="191"/>
      <c r="AF69" s="294">
        <f t="shared" si="174"/>
        <v>0</v>
      </c>
      <c r="AG69" s="191"/>
      <c r="AH69" s="191"/>
      <c r="AI69" s="294">
        <f t="shared" si="176"/>
        <v>0</v>
      </c>
      <c r="AJ69" s="191"/>
      <c r="AK69" s="191"/>
      <c r="AL69" s="426">
        <f t="shared" si="178"/>
        <v>0</v>
      </c>
      <c r="AM69" s="188">
        <f t="shared" si="179"/>
        <v>0</v>
      </c>
      <c r="AN69" s="189">
        <f t="shared" si="179"/>
        <v>0</v>
      </c>
      <c r="AO69" s="426">
        <f t="shared" si="180"/>
        <v>0</v>
      </c>
    </row>
    <row r="70" spans="2:41" ht="14.25" hidden="1" outlineLevel="1">
      <c r="B70" s="415" t="s">
        <v>120</v>
      </c>
      <c r="C70" s="190"/>
      <c r="D70" s="191"/>
      <c r="E70" s="294">
        <f t="shared" si="0"/>
        <v>0</v>
      </c>
      <c r="F70" s="191"/>
      <c r="G70" s="191"/>
      <c r="H70" s="294">
        <f t="shared" si="1"/>
        <v>0</v>
      </c>
      <c r="I70" s="191"/>
      <c r="J70" s="191"/>
      <c r="K70" s="294">
        <f t="shared" si="2"/>
        <v>0</v>
      </c>
      <c r="L70" s="191"/>
      <c r="M70" s="191"/>
      <c r="N70" s="294">
        <f t="shared" si="3"/>
        <v>0</v>
      </c>
      <c r="O70" s="191"/>
      <c r="P70" s="191"/>
      <c r="Q70" s="294">
        <f t="shared" si="165"/>
        <v>0</v>
      </c>
      <c r="R70" s="191"/>
      <c r="S70" s="191"/>
      <c r="T70" s="294">
        <f t="shared" si="167"/>
        <v>0</v>
      </c>
      <c r="U70" s="191"/>
      <c r="V70" s="191"/>
      <c r="W70" s="294">
        <f t="shared" si="169"/>
        <v>0</v>
      </c>
      <c r="X70" s="191"/>
      <c r="Y70" s="191"/>
      <c r="Z70" s="294">
        <f t="shared" si="171"/>
        <v>0</v>
      </c>
      <c r="AA70" s="191"/>
      <c r="AB70" s="191"/>
      <c r="AC70" s="294">
        <f t="shared" si="173"/>
        <v>0</v>
      </c>
      <c r="AD70" s="191"/>
      <c r="AE70" s="191"/>
      <c r="AF70" s="294">
        <f t="shared" si="174"/>
        <v>0</v>
      </c>
      <c r="AG70" s="191"/>
      <c r="AH70" s="191"/>
      <c r="AI70" s="294">
        <f t="shared" si="176"/>
        <v>0</v>
      </c>
      <c r="AJ70" s="191"/>
      <c r="AK70" s="191"/>
      <c r="AL70" s="426">
        <f t="shared" si="178"/>
        <v>0</v>
      </c>
      <c r="AM70" s="188">
        <f t="shared" si="179"/>
        <v>0</v>
      </c>
      <c r="AN70" s="189">
        <f t="shared" si="179"/>
        <v>0</v>
      </c>
      <c r="AO70" s="426">
        <f t="shared" si="180"/>
        <v>0</v>
      </c>
    </row>
    <row r="71" spans="2:41" ht="14.25" hidden="1" outlineLevel="1">
      <c r="B71" s="415" t="s">
        <v>18</v>
      </c>
      <c r="C71" s="190"/>
      <c r="D71" s="191"/>
      <c r="E71" s="294">
        <f t="shared" si="0"/>
        <v>0</v>
      </c>
      <c r="F71" s="191"/>
      <c r="G71" s="191"/>
      <c r="H71" s="294">
        <f t="shared" si="1"/>
        <v>0</v>
      </c>
      <c r="I71" s="191"/>
      <c r="J71" s="191"/>
      <c r="K71" s="294">
        <f t="shared" si="2"/>
        <v>0</v>
      </c>
      <c r="L71" s="191"/>
      <c r="M71" s="191"/>
      <c r="N71" s="294">
        <f t="shared" si="3"/>
        <v>0</v>
      </c>
      <c r="O71" s="191"/>
      <c r="P71" s="191"/>
      <c r="Q71" s="294">
        <f t="shared" si="165"/>
        <v>0</v>
      </c>
      <c r="R71" s="191"/>
      <c r="S71" s="191"/>
      <c r="T71" s="294">
        <f t="shared" si="167"/>
        <v>0</v>
      </c>
      <c r="U71" s="191"/>
      <c r="V71" s="191"/>
      <c r="W71" s="294">
        <f t="shared" si="169"/>
        <v>0</v>
      </c>
      <c r="X71" s="191"/>
      <c r="Y71" s="191"/>
      <c r="Z71" s="294">
        <f t="shared" si="171"/>
        <v>0</v>
      </c>
      <c r="AA71" s="191"/>
      <c r="AB71" s="191"/>
      <c r="AC71" s="294">
        <f t="shared" si="173"/>
        <v>0</v>
      </c>
      <c r="AD71" s="191"/>
      <c r="AE71" s="191"/>
      <c r="AF71" s="294">
        <f t="shared" si="174"/>
        <v>0</v>
      </c>
      <c r="AG71" s="191"/>
      <c r="AH71" s="191"/>
      <c r="AI71" s="294">
        <f t="shared" si="176"/>
        <v>0</v>
      </c>
      <c r="AJ71" s="191"/>
      <c r="AK71" s="191"/>
      <c r="AL71" s="426">
        <f t="shared" si="178"/>
        <v>0</v>
      </c>
      <c r="AM71" s="188">
        <f t="shared" si="179"/>
        <v>0</v>
      </c>
      <c r="AN71" s="189">
        <f t="shared" si="179"/>
        <v>0</v>
      </c>
      <c r="AO71" s="426">
        <f t="shared" si="180"/>
        <v>0</v>
      </c>
    </row>
    <row r="72" spans="2:41" ht="14.25" hidden="1" outlineLevel="1">
      <c r="B72" s="415" t="s">
        <v>65</v>
      </c>
      <c r="C72" s="190"/>
      <c r="D72" s="191"/>
      <c r="E72" s="294">
        <f t="shared" ref="E72:E86" si="181">IFERROR((D72-C72)/ABS(C72),0)</f>
        <v>0</v>
      </c>
      <c r="F72" s="191"/>
      <c r="G72" s="191"/>
      <c r="H72" s="294">
        <f t="shared" ref="H72:H86" si="182">IFERROR((G72-F72)/ABS(F72),0)</f>
        <v>0</v>
      </c>
      <c r="I72" s="191"/>
      <c r="J72" s="191"/>
      <c r="K72" s="294">
        <f t="shared" ref="K72:K86" si="183">IFERROR((J72-I72)/ABS(I72),0)</f>
        <v>0</v>
      </c>
      <c r="L72" s="191"/>
      <c r="M72" s="191"/>
      <c r="N72" s="294">
        <f t="shared" ref="N72:N86" si="184">IFERROR((M72-L72)/ABS(L72),0)</f>
        <v>0</v>
      </c>
      <c r="O72" s="191"/>
      <c r="P72" s="191"/>
      <c r="Q72" s="294">
        <f t="shared" si="165"/>
        <v>0</v>
      </c>
      <c r="R72" s="191"/>
      <c r="S72" s="191"/>
      <c r="T72" s="294">
        <f t="shared" si="167"/>
        <v>0</v>
      </c>
      <c r="U72" s="191"/>
      <c r="V72" s="191"/>
      <c r="W72" s="294">
        <f t="shared" si="169"/>
        <v>0</v>
      </c>
      <c r="X72" s="191"/>
      <c r="Y72" s="191"/>
      <c r="Z72" s="294">
        <f t="shared" si="171"/>
        <v>0</v>
      </c>
      <c r="AA72" s="191"/>
      <c r="AB72" s="191"/>
      <c r="AC72" s="294">
        <f t="shared" si="173"/>
        <v>0</v>
      </c>
      <c r="AD72" s="191"/>
      <c r="AE72" s="191"/>
      <c r="AF72" s="294">
        <f t="shared" si="174"/>
        <v>0</v>
      </c>
      <c r="AG72" s="191"/>
      <c r="AH72" s="191"/>
      <c r="AI72" s="294">
        <f t="shared" si="176"/>
        <v>0</v>
      </c>
      <c r="AJ72" s="191"/>
      <c r="AK72" s="191"/>
      <c r="AL72" s="426">
        <f t="shared" si="178"/>
        <v>0</v>
      </c>
      <c r="AM72" s="188">
        <f t="shared" si="179"/>
        <v>0</v>
      </c>
      <c r="AN72" s="189">
        <f t="shared" si="179"/>
        <v>0</v>
      </c>
      <c r="AO72" s="426">
        <f t="shared" si="180"/>
        <v>0</v>
      </c>
    </row>
    <row r="73" spans="2:41" ht="14.25" hidden="1" outlineLevel="1">
      <c r="B73" s="415" t="s">
        <v>15</v>
      </c>
      <c r="C73" s="190"/>
      <c r="D73" s="240"/>
      <c r="E73" s="294">
        <f t="shared" si="181"/>
        <v>0</v>
      </c>
      <c r="F73" s="191"/>
      <c r="G73" s="191"/>
      <c r="H73" s="294">
        <f t="shared" si="182"/>
        <v>0</v>
      </c>
      <c r="I73" s="191"/>
      <c r="J73" s="191"/>
      <c r="K73" s="294">
        <f t="shared" si="183"/>
        <v>0</v>
      </c>
      <c r="L73" s="191"/>
      <c r="M73" s="191"/>
      <c r="N73" s="294">
        <f t="shared" si="184"/>
        <v>0</v>
      </c>
      <c r="O73" s="190"/>
      <c r="P73" s="240"/>
      <c r="Q73" s="294">
        <f t="shared" si="165"/>
        <v>0</v>
      </c>
      <c r="R73" s="191"/>
      <c r="S73" s="191"/>
      <c r="T73" s="294">
        <f t="shared" si="167"/>
        <v>0</v>
      </c>
      <c r="U73" s="191"/>
      <c r="V73" s="191"/>
      <c r="W73" s="294">
        <f t="shared" si="169"/>
        <v>0</v>
      </c>
      <c r="X73" s="191"/>
      <c r="Y73" s="191"/>
      <c r="Z73" s="294">
        <f t="shared" si="171"/>
        <v>0</v>
      </c>
      <c r="AA73" s="191"/>
      <c r="AB73" s="191"/>
      <c r="AC73" s="294">
        <f t="shared" si="173"/>
        <v>0</v>
      </c>
      <c r="AD73" s="190"/>
      <c r="AE73" s="240"/>
      <c r="AF73" s="294">
        <f t="shared" si="174"/>
        <v>0</v>
      </c>
      <c r="AG73" s="191"/>
      <c r="AH73" s="191"/>
      <c r="AI73" s="294">
        <f t="shared" si="176"/>
        <v>0</v>
      </c>
      <c r="AJ73" s="191"/>
      <c r="AK73" s="191"/>
      <c r="AL73" s="426">
        <f t="shared" si="178"/>
        <v>0</v>
      </c>
      <c r="AM73" s="188">
        <f t="shared" si="179"/>
        <v>0</v>
      </c>
      <c r="AN73" s="189">
        <f t="shared" si="179"/>
        <v>0</v>
      </c>
      <c r="AO73" s="426">
        <f t="shared" si="180"/>
        <v>0</v>
      </c>
    </row>
    <row r="74" spans="2:41" ht="14.25" hidden="1" outlineLevel="1">
      <c r="B74" s="415" t="s">
        <v>16</v>
      </c>
      <c r="C74" s="190"/>
      <c r="D74" s="240"/>
      <c r="E74" s="294">
        <f t="shared" si="181"/>
        <v>0</v>
      </c>
      <c r="F74" s="191"/>
      <c r="G74" s="191"/>
      <c r="H74" s="294">
        <f t="shared" si="182"/>
        <v>0</v>
      </c>
      <c r="I74" s="191"/>
      <c r="J74" s="191"/>
      <c r="K74" s="294">
        <f t="shared" si="183"/>
        <v>0</v>
      </c>
      <c r="L74" s="191"/>
      <c r="M74" s="191"/>
      <c r="N74" s="294">
        <f t="shared" si="184"/>
        <v>0</v>
      </c>
      <c r="O74" s="190"/>
      <c r="P74" s="240"/>
      <c r="Q74" s="294">
        <f t="shared" si="165"/>
        <v>0</v>
      </c>
      <c r="R74" s="191"/>
      <c r="S74" s="191"/>
      <c r="T74" s="294">
        <f t="shared" si="167"/>
        <v>0</v>
      </c>
      <c r="U74" s="191"/>
      <c r="V74" s="191"/>
      <c r="W74" s="294">
        <f t="shared" si="169"/>
        <v>0</v>
      </c>
      <c r="X74" s="191"/>
      <c r="Y74" s="191"/>
      <c r="Z74" s="294">
        <f t="shared" si="171"/>
        <v>0</v>
      </c>
      <c r="AA74" s="191"/>
      <c r="AB74" s="191"/>
      <c r="AC74" s="294">
        <f t="shared" si="173"/>
        <v>0</v>
      </c>
      <c r="AD74" s="190"/>
      <c r="AE74" s="240"/>
      <c r="AF74" s="294">
        <f t="shared" si="174"/>
        <v>0</v>
      </c>
      <c r="AG74" s="191"/>
      <c r="AH74" s="191"/>
      <c r="AI74" s="294">
        <f t="shared" si="176"/>
        <v>0</v>
      </c>
      <c r="AJ74" s="191"/>
      <c r="AK74" s="191"/>
      <c r="AL74" s="426">
        <f t="shared" si="178"/>
        <v>0</v>
      </c>
      <c r="AM74" s="188">
        <f t="shared" si="179"/>
        <v>0</v>
      </c>
      <c r="AN74" s="189">
        <f t="shared" si="179"/>
        <v>0</v>
      </c>
      <c r="AO74" s="426">
        <f t="shared" si="180"/>
        <v>0</v>
      </c>
    </row>
    <row r="75" spans="2:41" ht="14.25" hidden="1" outlineLevel="1">
      <c r="B75" s="415" t="s">
        <v>14</v>
      </c>
      <c r="C75" s="190"/>
      <c r="D75" s="240"/>
      <c r="E75" s="294">
        <f t="shared" si="181"/>
        <v>0</v>
      </c>
      <c r="F75" s="191"/>
      <c r="G75" s="191"/>
      <c r="H75" s="294">
        <f t="shared" si="182"/>
        <v>0</v>
      </c>
      <c r="I75" s="191"/>
      <c r="J75" s="191"/>
      <c r="K75" s="294">
        <f t="shared" si="183"/>
        <v>0</v>
      </c>
      <c r="L75" s="191"/>
      <c r="M75" s="191"/>
      <c r="N75" s="294">
        <f t="shared" si="184"/>
        <v>0</v>
      </c>
      <c r="O75" s="190"/>
      <c r="P75" s="240"/>
      <c r="Q75" s="294">
        <f t="shared" si="165"/>
        <v>0</v>
      </c>
      <c r="R75" s="191"/>
      <c r="S75" s="191"/>
      <c r="T75" s="294">
        <f t="shared" si="167"/>
        <v>0</v>
      </c>
      <c r="U75" s="191"/>
      <c r="V75" s="191"/>
      <c r="W75" s="294">
        <f t="shared" si="169"/>
        <v>0</v>
      </c>
      <c r="X75" s="191"/>
      <c r="Y75" s="191"/>
      <c r="Z75" s="294">
        <f t="shared" si="171"/>
        <v>0</v>
      </c>
      <c r="AA75" s="191"/>
      <c r="AB75" s="191"/>
      <c r="AC75" s="294">
        <f t="shared" si="173"/>
        <v>0</v>
      </c>
      <c r="AD75" s="190"/>
      <c r="AE75" s="240"/>
      <c r="AF75" s="294">
        <f t="shared" si="174"/>
        <v>0</v>
      </c>
      <c r="AG75" s="191"/>
      <c r="AH75" s="191"/>
      <c r="AI75" s="294">
        <f t="shared" si="176"/>
        <v>0</v>
      </c>
      <c r="AJ75" s="191"/>
      <c r="AK75" s="191"/>
      <c r="AL75" s="426">
        <f t="shared" si="178"/>
        <v>0</v>
      </c>
      <c r="AM75" s="188">
        <f t="shared" si="179"/>
        <v>0</v>
      </c>
      <c r="AN75" s="189">
        <f t="shared" si="179"/>
        <v>0</v>
      </c>
      <c r="AO75" s="426">
        <f t="shared" si="180"/>
        <v>0</v>
      </c>
    </row>
    <row r="76" spans="2:41" ht="14.25" collapsed="1">
      <c r="B76" s="415" t="s">
        <v>120</v>
      </c>
      <c r="C76" s="190"/>
      <c r="D76" s="240"/>
      <c r="E76" s="294">
        <f t="shared" si="181"/>
        <v>0</v>
      </c>
      <c r="F76" s="191"/>
      <c r="G76" s="191"/>
      <c r="H76" s="294">
        <f t="shared" si="182"/>
        <v>0</v>
      </c>
      <c r="I76" s="191"/>
      <c r="J76" s="191"/>
      <c r="K76" s="294">
        <f t="shared" si="183"/>
        <v>0</v>
      </c>
      <c r="L76" s="191"/>
      <c r="M76" s="191"/>
      <c r="N76" s="294">
        <f t="shared" si="184"/>
        <v>0</v>
      </c>
      <c r="O76" s="190"/>
      <c r="P76" s="240"/>
      <c r="Q76" s="294">
        <f t="shared" si="165"/>
        <v>0</v>
      </c>
      <c r="R76" s="191"/>
      <c r="S76" s="191"/>
      <c r="T76" s="294">
        <f t="shared" si="167"/>
        <v>0</v>
      </c>
      <c r="U76" s="191"/>
      <c r="V76" s="191"/>
      <c r="W76" s="294">
        <f t="shared" si="169"/>
        <v>0</v>
      </c>
      <c r="X76" s="191"/>
      <c r="Y76" s="191"/>
      <c r="Z76" s="294">
        <f t="shared" si="171"/>
        <v>0</v>
      </c>
      <c r="AA76" s="191"/>
      <c r="AB76" s="191"/>
      <c r="AC76" s="294">
        <f t="shared" si="173"/>
        <v>0</v>
      </c>
      <c r="AD76" s="190"/>
      <c r="AE76" s="240"/>
      <c r="AF76" s="294">
        <f t="shared" si="174"/>
        <v>0</v>
      </c>
      <c r="AG76" s="191"/>
      <c r="AH76" s="191"/>
      <c r="AI76" s="294">
        <f t="shared" si="176"/>
        <v>0</v>
      </c>
      <c r="AJ76" s="191"/>
      <c r="AK76" s="191"/>
      <c r="AL76" s="426">
        <f t="shared" si="178"/>
        <v>0</v>
      </c>
      <c r="AM76" s="188">
        <f t="shared" si="179"/>
        <v>0</v>
      </c>
      <c r="AN76" s="189">
        <f t="shared" si="179"/>
        <v>0</v>
      </c>
      <c r="AO76" s="426">
        <f t="shared" si="180"/>
        <v>0</v>
      </c>
    </row>
    <row r="77" spans="2:41" s="8" customFormat="1" ht="14.25">
      <c r="B77" s="417" t="s">
        <v>22</v>
      </c>
      <c r="C77" s="429">
        <f t="shared" ref="C77:M77" si="185">SUM(C61:C62)</f>
        <v>0</v>
      </c>
      <c r="D77" s="194">
        <f t="shared" si="185"/>
        <v>0</v>
      </c>
      <c r="E77" s="294">
        <f t="shared" si="181"/>
        <v>0</v>
      </c>
      <c r="F77" s="194">
        <f t="shared" si="185"/>
        <v>0</v>
      </c>
      <c r="G77" s="194">
        <f t="shared" si="185"/>
        <v>0</v>
      </c>
      <c r="H77" s="294">
        <f t="shared" si="182"/>
        <v>0</v>
      </c>
      <c r="I77" s="194">
        <f t="shared" ref="I77:J77" si="186">SUM(I61:I62)</f>
        <v>0</v>
      </c>
      <c r="J77" s="194">
        <f t="shared" si="186"/>
        <v>0</v>
      </c>
      <c r="K77" s="294">
        <f t="shared" si="183"/>
        <v>0</v>
      </c>
      <c r="L77" s="194">
        <f t="shared" ref="L77" si="187">SUM(L61:L62)</f>
        <v>0</v>
      </c>
      <c r="M77" s="194">
        <f t="shared" si="185"/>
        <v>0</v>
      </c>
      <c r="N77" s="294">
        <f t="shared" si="184"/>
        <v>0</v>
      </c>
      <c r="O77" s="194">
        <f t="shared" ref="O77:P77" si="188">SUM(O61:O62)</f>
        <v>0</v>
      </c>
      <c r="P77" s="194">
        <f t="shared" si="188"/>
        <v>0</v>
      </c>
      <c r="Q77" s="294">
        <f t="shared" si="165"/>
        <v>0</v>
      </c>
      <c r="R77" s="194">
        <f t="shared" ref="R77:S77" si="189">SUM(R61:R62)</f>
        <v>0</v>
      </c>
      <c r="S77" s="194">
        <f t="shared" si="189"/>
        <v>0</v>
      </c>
      <c r="T77" s="294">
        <f t="shared" si="167"/>
        <v>0</v>
      </c>
      <c r="U77" s="194">
        <f t="shared" ref="U77:V77" si="190">SUM(U61:U62)</f>
        <v>0</v>
      </c>
      <c r="V77" s="194">
        <f t="shared" si="190"/>
        <v>0</v>
      </c>
      <c r="W77" s="294">
        <f t="shared" si="169"/>
        <v>0</v>
      </c>
      <c r="X77" s="194">
        <f t="shared" ref="X77" si="191">SUM(X61:X62)</f>
        <v>0</v>
      </c>
      <c r="Y77" s="194">
        <f t="shared" ref="Y77" si="192">SUM(Y61:Y62)</f>
        <v>0</v>
      </c>
      <c r="Z77" s="294">
        <f t="shared" si="171"/>
        <v>0</v>
      </c>
      <c r="AA77" s="194">
        <f t="shared" ref="AA77" si="193">SUM(AA61:AA62)</f>
        <v>0</v>
      </c>
      <c r="AB77" s="194">
        <f t="shared" ref="AB77" si="194">SUM(AB61:AB62)</f>
        <v>0</v>
      </c>
      <c r="AC77" s="294">
        <f t="shared" si="173"/>
        <v>0</v>
      </c>
      <c r="AD77" s="194">
        <f t="shared" ref="AD77:AE77" si="195">SUM(AD61:AD62)</f>
        <v>0</v>
      </c>
      <c r="AE77" s="194">
        <f t="shared" si="195"/>
        <v>0</v>
      </c>
      <c r="AF77" s="294">
        <f t="shared" si="174"/>
        <v>0</v>
      </c>
      <c r="AG77" s="194">
        <f t="shared" ref="AG77:AH77" si="196">SUM(AG61:AG62)</f>
        <v>0</v>
      </c>
      <c r="AH77" s="194">
        <f t="shared" si="196"/>
        <v>0</v>
      </c>
      <c r="AI77" s="294">
        <f t="shared" si="176"/>
        <v>0</v>
      </c>
      <c r="AJ77" s="194">
        <f t="shared" ref="AJ77:AK77" si="197">SUM(AJ61:AJ62)</f>
        <v>0</v>
      </c>
      <c r="AK77" s="194">
        <f t="shared" si="197"/>
        <v>0</v>
      </c>
      <c r="AL77" s="426">
        <f t="shared" si="178"/>
        <v>0</v>
      </c>
      <c r="AM77" s="188">
        <f t="shared" si="179"/>
        <v>0</v>
      </c>
      <c r="AN77" s="189">
        <f t="shared" si="179"/>
        <v>0</v>
      </c>
      <c r="AO77" s="426">
        <f t="shared" si="180"/>
        <v>0</v>
      </c>
    </row>
    <row r="78" spans="2:41" s="8" customFormat="1" ht="15">
      <c r="B78" s="416" t="s">
        <v>141</v>
      </c>
      <c r="C78" s="427">
        <f t="shared" ref="C78:M78" si="198">IF(C79=0,C80-C81,C79)</f>
        <v>0</v>
      </c>
      <c r="D78" s="20">
        <v>0</v>
      </c>
      <c r="E78" s="295">
        <f>IFERROR((D78-C78)/ABS(C78),0)</f>
        <v>0</v>
      </c>
      <c r="F78" s="20">
        <f t="shared" si="198"/>
        <v>0</v>
      </c>
      <c r="G78" s="20">
        <f t="shared" si="198"/>
        <v>0</v>
      </c>
      <c r="H78" s="295">
        <f>IFERROR((G78-F78)/ABS(F78),0)</f>
        <v>0</v>
      </c>
      <c r="I78" s="20">
        <f t="shared" ref="I78:J78" si="199">IF(I79=0,I80-I81,I79)</f>
        <v>0</v>
      </c>
      <c r="J78" s="20">
        <f t="shared" si="199"/>
        <v>0</v>
      </c>
      <c r="K78" s="295">
        <f>IFERROR((J78-I78)/ABS(I78),0)</f>
        <v>0</v>
      </c>
      <c r="L78" s="20">
        <f t="shared" ref="L78" si="200">IF(L79=0,L80-L81,L79)</f>
        <v>0</v>
      </c>
      <c r="M78" s="20">
        <f t="shared" si="198"/>
        <v>0</v>
      </c>
      <c r="N78" s="295">
        <f>IFERROR((M78-L78)/ABS(L78),0)</f>
        <v>0</v>
      </c>
      <c r="O78" s="20">
        <f t="shared" ref="O78" si="201">IF(O79=0,O80-O81,O79)</f>
        <v>0</v>
      </c>
      <c r="P78" s="20">
        <v>0</v>
      </c>
      <c r="Q78" s="295">
        <f>IFERROR((P78-O78)/ABS(O78),0)</f>
        <v>0</v>
      </c>
      <c r="R78" s="20">
        <f t="shared" ref="R78:S78" si="202">IF(R79=0,R80-R81,R79)</f>
        <v>0</v>
      </c>
      <c r="S78" s="20">
        <f t="shared" si="202"/>
        <v>0</v>
      </c>
      <c r="T78" s="295">
        <f>IFERROR((S78-R78)/ABS(R78),0)</f>
        <v>0</v>
      </c>
      <c r="U78" s="20">
        <f t="shared" ref="U78:V78" si="203">IF(U79=0,U80-U81,U79)</f>
        <v>0</v>
      </c>
      <c r="V78" s="20">
        <f t="shared" si="203"/>
        <v>0</v>
      </c>
      <c r="W78" s="295">
        <f>IFERROR((V78-U78)/ABS(U78),0)</f>
        <v>0</v>
      </c>
      <c r="X78" s="20">
        <f t="shared" ref="X78:Y78" si="204">IF(X79=0,X80-X81,X79)</f>
        <v>0</v>
      </c>
      <c r="Y78" s="20">
        <f t="shared" si="204"/>
        <v>0</v>
      </c>
      <c r="Z78" s="295">
        <f>IFERROR((Y78-X78)/ABS(X78),0)</f>
        <v>0</v>
      </c>
      <c r="AA78" s="20">
        <f t="shared" ref="AA78:AB78" si="205">IF(AA79=0,AA80-AA81,AA79)</f>
        <v>0</v>
      </c>
      <c r="AB78" s="20">
        <f t="shared" si="205"/>
        <v>0</v>
      </c>
      <c r="AC78" s="295">
        <f>IFERROR((AB78-AA78)/ABS(AA78),0)</f>
        <v>0</v>
      </c>
      <c r="AD78" s="20">
        <f t="shared" ref="AD78" si="206">IF(AD79=0,AD80-AD81,AD79)</f>
        <v>0</v>
      </c>
      <c r="AE78" s="20">
        <v>0</v>
      </c>
      <c r="AF78" s="295">
        <f>IFERROR((AE78-AD78)/ABS(AD78),0)</f>
        <v>0</v>
      </c>
      <c r="AG78" s="20">
        <f t="shared" ref="AG78:AH78" si="207">IF(AG79=0,AG80-AG81,AG79)</f>
        <v>0</v>
      </c>
      <c r="AH78" s="20">
        <f t="shared" si="207"/>
        <v>0</v>
      </c>
      <c r="AI78" s="295">
        <f>IFERROR((AH78-AG78)/ABS(AG78),0)</f>
        <v>0</v>
      </c>
      <c r="AJ78" s="20">
        <f t="shared" ref="AJ78:AK78" si="208">IF(AJ79=0,AJ80-AJ81,AJ79)</f>
        <v>0</v>
      </c>
      <c r="AK78" s="20">
        <f t="shared" si="208"/>
        <v>0</v>
      </c>
      <c r="AL78" s="428">
        <f>IFERROR((AK78-AJ78)/ABS(AJ78),0)</f>
        <v>0</v>
      </c>
      <c r="AM78" s="427">
        <f>AJ78+AG78+AD78+AA78+X78+U78+R78+O78+L78+I78+F78+C78</f>
        <v>0</v>
      </c>
      <c r="AN78" s="20">
        <f>AK78+AH78+AE78+AB78+Y78+V78+S78+P78+M78+J78+G78+D78</f>
        <v>0</v>
      </c>
      <c r="AO78" s="428">
        <f>IFERROR((AN78-AM78)/ABS(AM78),0)</f>
        <v>0</v>
      </c>
    </row>
    <row r="79" spans="2:41" ht="14.25">
      <c r="B79" s="415" t="s">
        <v>152</v>
      </c>
      <c r="C79" s="190"/>
      <c r="D79" s="191"/>
      <c r="E79" s="294">
        <f t="shared" si="181"/>
        <v>0</v>
      </c>
      <c r="F79" s="191"/>
      <c r="G79" s="191"/>
      <c r="H79" s="294">
        <f t="shared" si="182"/>
        <v>0</v>
      </c>
      <c r="I79" s="191"/>
      <c r="J79" s="191"/>
      <c r="K79" s="294">
        <f t="shared" si="183"/>
        <v>0</v>
      </c>
      <c r="L79" s="191"/>
      <c r="M79" s="191"/>
      <c r="N79" s="294">
        <f t="shared" si="184"/>
        <v>0</v>
      </c>
      <c r="O79" s="191"/>
      <c r="P79" s="191"/>
      <c r="Q79" s="294">
        <f t="shared" ref="Q79:Q81" si="209">IFERROR((P79-O79)/ABS(O79),0)</f>
        <v>0</v>
      </c>
      <c r="R79" s="191"/>
      <c r="S79" s="191"/>
      <c r="T79" s="294">
        <f t="shared" ref="T79:T81" si="210">IFERROR((S79-R79)/ABS(R79),0)</f>
        <v>0</v>
      </c>
      <c r="U79" s="191"/>
      <c r="V79" s="191"/>
      <c r="W79" s="294">
        <f t="shared" ref="W79:W81" si="211">IFERROR((V79-U79)/ABS(U79),0)</f>
        <v>0</v>
      </c>
      <c r="X79" s="191"/>
      <c r="Y79" s="191"/>
      <c r="Z79" s="294">
        <f t="shared" ref="Z79:Z81" si="212">IFERROR((Y79-X79)/ABS(X79),0)</f>
        <v>0</v>
      </c>
      <c r="AA79" s="191"/>
      <c r="AB79" s="191"/>
      <c r="AC79" s="294">
        <f t="shared" ref="AC79:AC81" si="213">IFERROR((AB79-AA79)/ABS(AA79),0)</f>
        <v>0</v>
      </c>
      <c r="AD79" s="191"/>
      <c r="AE79" s="191"/>
      <c r="AF79" s="294">
        <f t="shared" ref="AF79:AF81" si="214">IFERROR((AE79-AD79)/ABS(AD79),0)</f>
        <v>0</v>
      </c>
      <c r="AG79" s="191"/>
      <c r="AH79" s="191"/>
      <c r="AI79" s="294">
        <f t="shared" ref="AI79:AI81" si="215">IFERROR((AH79-AG79)/ABS(AG79),0)</f>
        <v>0</v>
      </c>
      <c r="AJ79" s="191"/>
      <c r="AK79" s="191"/>
      <c r="AL79" s="426">
        <f t="shared" ref="AL79:AL81" si="216">IFERROR((AK79-AJ79)/ABS(AJ79),0)</f>
        <v>0</v>
      </c>
      <c r="AM79" s="188">
        <f t="shared" ref="AM79:AN81" si="217">AJ79+AG79+AD79+AA79+X79+U79+R79+O79+L79+I79+F79+C79</f>
        <v>0</v>
      </c>
      <c r="AN79" s="189">
        <f t="shared" si="217"/>
        <v>0</v>
      </c>
      <c r="AO79" s="426">
        <f t="shared" ref="AO79:AO81" si="218">IFERROR((AN79-AM79)/ABS(AM79),0)</f>
        <v>0</v>
      </c>
    </row>
    <row r="80" spans="2:41" ht="14.25" hidden="1" outlineLevel="1">
      <c r="B80" s="415" t="s">
        <v>20</v>
      </c>
      <c r="C80" s="190"/>
      <c r="D80" s="191"/>
      <c r="E80" s="294">
        <f t="shared" si="181"/>
        <v>0</v>
      </c>
      <c r="F80" s="191"/>
      <c r="G80" s="191"/>
      <c r="H80" s="294">
        <f t="shared" si="182"/>
        <v>0</v>
      </c>
      <c r="I80" s="191"/>
      <c r="J80" s="191"/>
      <c r="K80" s="294">
        <f t="shared" si="183"/>
        <v>0</v>
      </c>
      <c r="L80" s="191"/>
      <c r="M80" s="191"/>
      <c r="N80" s="294">
        <f t="shared" si="184"/>
        <v>0</v>
      </c>
      <c r="O80" s="191"/>
      <c r="P80" s="191"/>
      <c r="Q80" s="294">
        <f t="shared" si="209"/>
        <v>0</v>
      </c>
      <c r="R80" s="191"/>
      <c r="S80" s="191"/>
      <c r="T80" s="294">
        <f t="shared" si="210"/>
        <v>0</v>
      </c>
      <c r="U80" s="191"/>
      <c r="V80" s="191"/>
      <c r="W80" s="294">
        <f t="shared" si="211"/>
        <v>0</v>
      </c>
      <c r="X80" s="191"/>
      <c r="Y80" s="191"/>
      <c r="Z80" s="294">
        <f t="shared" si="212"/>
        <v>0</v>
      </c>
      <c r="AA80" s="191"/>
      <c r="AB80" s="191"/>
      <c r="AC80" s="294">
        <f t="shared" si="213"/>
        <v>0</v>
      </c>
      <c r="AD80" s="191"/>
      <c r="AE80" s="191"/>
      <c r="AF80" s="294">
        <f t="shared" si="214"/>
        <v>0</v>
      </c>
      <c r="AG80" s="191"/>
      <c r="AH80" s="191"/>
      <c r="AI80" s="294">
        <f t="shared" si="215"/>
        <v>0</v>
      </c>
      <c r="AJ80" s="191"/>
      <c r="AK80" s="191"/>
      <c r="AL80" s="426">
        <f t="shared" si="216"/>
        <v>0</v>
      </c>
      <c r="AM80" s="188">
        <f t="shared" si="217"/>
        <v>0</v>
      </c>
      <c r="AN80" s="189">
        <f t="shared" si="217"/>
        <v>0</v>
      </c>
      <c r="AO80" s="426">
        <f t="shared" si="218"/>
        <v>0</v>
      </c>
    </row>
    <row r="81" spans="2:41" ht="14.25" hidden="1" outlineLevel="1">
      <c r="B81" s="415" t="s">
        <v>21</v>
      </c>
      <c r="C81" s="190"/>
      <c r="D81" s="191"/>
      <c r="E81" s="294">
        <f t="shared" si="181"/>
        <v>0</v>
      </c>
      <c r="F81" s="191"/>
      <c r="G81" s="191"/>
      <c r="H81" s="294">
        <f t="shared" si="182"/>
        <v>0</v>
      </c>
      <c r="I81" s="191"/>
      <c r="J81" s="191"/>
      <c r="K81" s="294">
        <f t="shared" si="183"/>
        <v>0</v>
      </c>
      <c r="L81" s="191"/>
      <c r="M81" s="191"/>
      <c r="N81" s="294">
        <f t="shared" si="184"/>
        <v>0</v>
      </c>
      <c r="O81" s="191"/>
      <c r="P81" s="191"/>
      <c r="Q81" s="294">
        <f t="shared" si="209"/>
        <v>0</v>
      </c>
      <c r="R81" s="191"/>
      <c r="S81" s="191"/>
      <c r="T81" s="294">
        <f t="shared" si="210"/>
        <v>0</v>
      </c>
      <c r="U81" s="191"/>
      <c r="V81" s="191"/>
      <c r="W81" s="294">
        <f t="shared" si="211"/>
        <v>0</v>
      </c>
      <c r="X81" s="191"/>
      <c r="Y81" s="191"/>
      <c r="Z81" s="294">
        <f t="shared" si="212"/>
        <v>0</v>
      </c>
      <c r="AA81" s="191"/>
      <c r="AB81" s="191"/>
      <c r="AC81" s="294">
        <f t="shared" si="213"/>
        <v>0</v>
      </c>
      <c r="AD81" s="191"/>
      <c r="AE81" s="191"/>
      <c r="AF81" s="294">
        <f t="shared" si="214"/>
        <v>0</v>
      </c>
      <c r="AG81" s="191"/>
      <c r="AH81" s="191"/>
      <c r="AI81" s="294">
        <f t="shared" si="215"/>
        <v>0</v>
      </c>
      <c r="AJ81" s="191"/>
      <c r="AK81" s="191"/>
      <c r="AL81" s="426">
        <f t="shared" si="216"/>
        <v>0</v>
      </c>
      <c r="AM81" s="188">
        <f t="shared" si="217"/>
        <v>0</v>
      </c>
      <c r="AN81" s="189">
        <f t="shared" si="217"/>
        <v>0</v>
      </c>
      <c r="AO81" s="426">
        <f t="shared" si="218"/>
        <v>0</v>
      </c>
    </row>
    <row r="82" spans="2:41" s="8" customFormat="1" ht="15" collapsed="1">
      <c r="B82" s="416" t="s">
        <v>142</v>
      </c>
      <c r="C82" s="427">
        <f t="shared" ref="C82:M82" si="219">SUM(C77,C78)</f>
        <v>0</v>
      </c>
      <c r="D82" s="20">
        <f t="shared" si="219"/>
        <v>0</v>
      </c>
      <c r="E82" s="295">
        <f>IFERROR((D82-C82)/ABS(C82),0)</f>
        <v>0</v>
      </c>
      <c r="F82" s="20">
        <f t="shared" si="219"/>
        <v>0</v>
      </c>
      <c r="G82" s="20">
        <f t="shared" si="219"/>
        <v>0</v>
      </c>
      <c r="H82" s="295">
        <f>IFERROR((G82-F82)/ABS(F82),0)</f>
        <v>0</v>
      </c>
      <c r="I82" s="20">
        <f t="shared" ref="I82:J82" si="220">SUM(I77,I78)</f>
        <v>0</v>
      </c>
      <c r="J82" s="20">
        <f t="shared" si="220"/>
        <v>0</v>
      </c>
      <c r="K82" s="295">
        <f>IFERROR((J82-I82)/ABS(I82),0)</f>
        <v>0</v>
      </c>
      <c r="L82" s="20">
        <f t="shared" ref="L82" si="221">SUM(L77,L78)</f>
        <v>0</v>
      </c>
      <c r="M82" s="20">
        <f t="shared" si="219"/>
        <v>0</v>
      </c>
      <c r="N82" s="295">
        <f>IFERROR((M82-L82)/ABS(L82),0)</f>
        <v>0</v>
      </c>
      <c r="O82" s="20">
        <f t="shared" ref="O82:P82" si="222">SUM(O77,O78)</f>
        <v>0</v>
      </c>
      <c r="P82" s="20">
        <f t="shared" si="222"/>
        <v>0</v>
      </c>
      <c r="Q82" s="295">
        <f>IFERROR((P82-O82)/ABS(O82),0)</f>
        <v>0</v>
      </c>
      <c r="R82" s="20">
        <f t="shared" ref="R82:S82" si="223">SUM(R77,R78)</f>
        <v>0</v>
      </c>
      <c r="S82" s="20">
        <f t="shared" si="223"/>
        <v>0</v>
      </c>
      <c r="T82" s="295">
        <f>IFERROR((S82-R82)/ABS(R82),0)</f>
        <v>0</v>
      </c>
      <c r="U82" s="20">
        <f t="shared" ref="U82:V82" si="224">SUM(U77,U78)</f>
        <v>0</v>
      </c>
      <c r="V82" s="20">
        <f t="shared" si="224"/>
        <v>0</v>
      </c>
      <c r="W82" s="295">
        <f>IFERROR((V82-U82)/ABS(U82),0)</f>
        <v>0</v>
      </c>
      <c r="X82" s="20">
        <f t="shared" ref="X82:Y82" si="225">SUM(X77,X78)</f>
        <v>0</v>
      </c>
      <c r="Y82" s="20">
        <f t="shared" si="225"/>
        <v>0</v>
      </c>
      <c r="Z82" s="295">
        <f>IFERROR((Y82-X82)/ABS(X82),0)</f>
        <v>0</v>
      </c>
      <c r="AA82" s="20">
        <f t="shared" ref="AA82:AB82" si="226">SUM(AA77,AA78)</f>
        <v>0</v>
      </c>
      <c r="AB82" s="20">
        <f t="shared" si="226"/>
        <v>0</v>
      </c>
      <c r="AC82" s="295">
        <f>IFERROR((AB82-AA82)/ABS(AA82),0)</f>
        <v>0</v>
      </c>
      <c r="AD82" s="20">
        <f t="shared" ref="AD82:AE82" si="227">SUM(AD77,AD78)</f>
        <v>0</v>
      </c>
      <c r="AE82" s="20">
        <f t="shared" si="227"/>
        <v>0</v>
      </c>
      <c r="AF82" s="295">
        <f>IFERROR((AE82-AD82)/ABS(AD82),0)</f>
        <v>0</v>
      </c>
      <c r="AG82" s="20">
        <f t="shared" ref="AG82:AH82" si="228">SUM(AG77,AG78)</f>
        <v>0</v>
      </c>
      <c r="AH82" s="20">
        <f t="shared" si="228"/>
        <v>0</v>
      </c>
      <c r="AI82" s="295">
        <f>IFERROR((AH82-AG82)/ABS(AG82),0)</f>
        <v>0</v>
      </c>
      <c r="AJ82" s="20">
        <f t="shared" ref="AJ82:AK82" si="229">SUM(AJ77,AJ78)</f>
        <v>0</v>
      </c>
      <c r="AK82" s="20">
        <f t="shared" si="229"/>
        <v>0</v>
      </c>
      <c r="AL82" s="428">
        <f>IFERROR((AK82-AJ82)/ABS(AJ82),0)</f>
        <v>0</v>
      </c>
      <c r="AM82" s="427">
        <f>AJ82+AG82+AD82+AA82+X82+U82+R82+O82+L82+I82+F82+C82</f>
        <v>0</v>
      </c>
      <c r="AN82" s="20">
        <f>AK82+AH82+AE82+AB82+Y82+V82+S82+P82+M82+J82+G82+D82</f>
        <v>0</v>
      </c>
      <c r="AO82" s="428">
        <f>IFERROR((AN82-AM82)/ABS(AM82),0)</f>
        <v>0</v>
      </c>
    </row>
    <row r="83" spans="2:41" ht="14.25">
      <c r="B83" s="415" t="s">
        <v>67</v>
      </c>
      <c r="C83" s="190"/>
      <c r="D83" s="240"/>
      <c r="E83" s="294">
        <f t="shared" si="181"/>
        <v>0</v>
      </c>
      <c r="F83" s="191"/>
      <c r="G83" s="191"/>
      <c r="H83" s="294">
        <f t="shared" si="182"/>
        <v>0</v>
      </c>
      <c r="I83" s="191"/>
      <c r="J83" s="191"/>
      <c r="K83" s="294">
        <f t="shared" si="183"/>
        <v>0</v>
      </c>
      <c r="L83" s="191"/>
      <c r="M83" s="191"/>
      <c r="N83" s="294">
        <f t="shared" si="184"/>
        <v>0</v>
      </c>
      <c r="O83" s="190"/>
      <c r="P83" s="240"/>
      <c r="Q83" s="294">
        <f t="shared" ref="Q83:Q86" si="230">IFERROR((P83-O83)/ABS(O83),0)</f>
        <v>0</v>
      </c>
      <c r="R83" s="191"/>
      <c r="S83" s="191"/>
      <c r="T83" s="294">
        <f t="shared" ref="T83:T86" si="231">IFERROR((S83-R83)/ABS(R83),0)</f>
        <v>0</v>
      </c>
      <c r="U83" s="191"/>
      <c r="V83" s="191"/>
      <c r="W83" s="294">
        <f t="shared" ref="W83:W86" si="232">IFERROR((V83-U83)/ABS(U83),0)</f>
        <v>0</v>
      </c>
      <c r="X83" s="191"/>
      <c r="Y83" s="191"/>
      <c r="Z83" s="294">
        <f t="shared" ref="Z83:Z86" si="233">IFERROR((Y83-X83)/ABS(X83),0)</f>
        <v>0</v>
      </c>
      <c r="AA83" s="191"/>
      <c r="AB83" s="191"/>
      <c r="AC83" s="294">
        <f t="shared" ref="AC83:AC86" si="234">IFERROR((AB83-AA83)/ABS(AA83),0)</f>
        <v>0</v>
      </c>
      <c r="AD83" s="190"/>
      <c r="AE83" s="240"/>
      <c r="AF83" s="294">
        <f t="shared" ref="AF83:AF86" si="235">IFERROR((AE83-AD83)/ABS(AD83),0)</f>
        <v>0</v>
      </c>
      <c r="AG83" s="191"/>
      <c r="AH83" s="191"/>
      <c r="AI83" s="294">
        <f t="shared" ref="AI83:AI86" si="236">IFERROR((AH83-AG83)/ABS(AG83),0)</f>
        <v>0</v>
      </c>
      <c r="AJ83" s="191"/>
      <c r="AK83" s="191"/>
      <c r="AL83" s="426">
        <f t="shared" ref="AL83:AL86" si="237">IFERROR((AK83-AJ83)/ABS(AJ83),0)</f>
        <v>0</v>
      </c>
      <c r="AM83" s="188">
        <f t="shared" ref="AM83:AN86" si="238">AJ83+AG83+AD83+AA83+X83+U83+R83+O83+L83+I83+F83+C83</f>
        <v>0</v>
      </c>
      <c r="AN83" s="189">
        <f t="shared" si="238"/>
        <v>0</v>
      </c>
      <c r="AO83" s="426">
        <f t="shared" ref="AO83:AO86" si="239">IFERROR((AN83-AM83)/ABS(AM83),0)</f>
        <v>0</v>
      </c>
    </row>
    <row r="84" spans="2:41" ht="14.25">
      <c r="B84" s="415" t="s">
        <v>23</v>
      </c>
      <c r="C84" s="190"/>
      <c r="D84" s="240"/>
      <c r="E84" s="294">
        <f t="shared" si="181"/>
        <v>0</v>
      </c>
      <c r="F84" s="191"/>
      <c r="G84" s="191"/>
      <c r="H84" s="294">
        <f t="shared" si="182"/>
        <v>0</v>
      </c>
      <c r="I84" s="191"/>
      <c r="J84" s="191"/>
      <c r="K84" s="294">
        <f t="shared" si="183"/>
        <v>0</v>
      </c>
      <c r="L84" s="191"/>
      <c r="M84" s="191"/>
      <c r="N84" s="294">
        <f t="shared" si="184"/>
        <v>0</v>
      </c>
      <c r="O84" s="190"/>
      <c r="P84" s="240"/>
      <c r="Q84" s="294">
        <f t="shared" si="230"/>
        <v>0</v>
      </c>
      <c r="R84" s="191"/>
      <c r="S84" s="191"/>
      <c r="T84" s="294">
        <f t="shared" si="231"/>
        <v>0</v>
      </c>
      <c r="U84" s="191"/>
      <c r="V84" s="191"/>
      <c r="W84" s="294">
        <f t="shared" si="232"/>
        <v>0</v>
      </c>
      <c r="X84" s="191"/>
      <c r="Y84" s="191"/>
      <c r="Z84" s="294">
        <f t="shared" si="233"/>
        <v>0</v>
      </c>
      <c r="AA84" s="191"/>
      <c r="AB84" s="191"/>
      <c r="AC84" s="294">
        <f t="shared" si="234"/>
        <v>0</v>
      </c>
      <c r="AD84" s="190"/>
      <c r="AE84" s="240"/>
      <c r="AF84" s="294">
        <f t="shared" si="235"/>
        <v>0</v>
      </c>
      <c r="AG84" s="191"/>
      <c r="AH84" s="191"/>
      <c r="AI84" s="294">
        <f t="shared" si="236"/>
        <v>0</v>
      </c>
      <c r="AJ84" s="191"/>
      <c r="AK84" s="191"/>
      <c r="AL84" s="426">
        <f t="shared" si="237"/>
        <v>0</v>
      </c>
      <c r="AM84" s="188">
        <f t="shared" si="238"/>
        <v>0</v>
      </c>
      <c r="AN84" s="189">
        <f t="shared" si="238"/>
        <v>0</v>
      </c>
      <c r="AO84" s="426">
        <f t="shared" si="239"/>
        <v>0</v>
      </c>
    </row>
    <row r="85" spans="2:41" ht="6.75" hidden="1" customHeight="1">
      <c r="B85" s="415"/>
      <c r="C85" s="190"/>
      <c r="D85" s="240"/>
      <c r="E85" s="294">
        <f t="shared" si="181"/>
        <v>0</v>
      </c>
      <c r="F85" s="191"/>
      <c r="G85" s="191"/>
      <c r="H85" s="294">
        <f t="shared" si="182"/>
        <v>0</v>
      </c>
      <c r="I85" s="191"/>
      <c r="J85" s="191"/>
      <c r="K85" s="294">
        <f t="shared" si="183"/>
        <v>0</v>
      </c>
      <c r="L85" s="191"/>
      <c r="M85" s="191"/>
      <c r="N85" s="294">
        <f t="shared" si="184"/>
        <v>0</v>
      </c>
      <c r="O85" s="190"/>
      <c r="P85" s="240"/>
      <c r="Q85" s="294">
        <f t="shared" si="230"/>
        <v>0</v>
      </c>
      <c r="R85" s="191"/>
      <c r="S85" s="191"/>
      <c r="T85" s="294">
        <f t="shared" si="231"/>
        <v>0</v>
      </c>
      <c r="U85" s="191"/>
      <c r="V85" s="191"/>
      <c r="W85" s="294">
        <f t="shared" si="232"/>
        <v>0</v>
      </c>
      <c r="X85" s="191"/>
      <c r="Y85" s="191"/>
      <c r="Z85" s="294">
        <f t="shared" si="233"/>
        <v>0</v>
      </c>
      <c r="AA85" s="191"/>
      <c r="AB85" s="191"/>
      <c r="AC85" s="294">
        <f t="shared" si="234"/>
        <v>0</v>
      </c>
      <c r="AD85" s="190"/>
      <c r="AE85" s="240"/>
      <c r="AF85" s="294">
        <f t="shared" si="235"/>
        <v>0</v>
      </c>
      <c r="AG85" s="191"/>
      <c r="AH85" s="191"/>
      <c r="AI85" s="294">
        <f t="shared" si="236"/>
        <v>0</v>
      </c>
      <c r="AJ85" s="191"/>
      <c r="AK85" s="191"/>
      <c r="AL85" s="426">
        <f t="shared" si="237"/>
        <v>0</v>
      </c>
      <c r="AM85" s="188">
        <f t="shared" si="238"/>
        <v>0</v>
      </c>
      <c r="AN85" s="189">
        <f t="shared" si="238"/>
        <v>0</v>
      </c>
      <c r="AO85" s="426">
        <f t="shared" si="239"/>
        <v>0</v>
      </c>
    </row>
    <row r="86" spans="2:41" ht="15" thickBot="1">
      <c r="B86" s="415" t="s">
        <v>120</v>
      </c>
      <c r="C86" s="192"/>
      <c r="D86" s="296"/>
      <c r="E86" s="294">
        <f t="shared" si="181"/>
        <v>0</v>
      </c>
      <c r="F86" s="193"/>
      <c r="G86" s="193"/>
      <c r="H86" s="294">
        <f t="shared" si="182"/>
        <v>0</v>
      </c>
      <c r="I86" s="193"/>
      <c r="J86" s="193"/>
      <c r="K86" s="294">
        <f t="shared" si="183"/>
        <v>0</v>
      </c>
      <c r="L86" s="193"/>
      <c r="M86" s="193"/>
      <c r="N86" s="294">
        <f t="shared" si="184"/>
        <v>0</v>
      </c>
      <c r="O86" s="192"/>
      <c r="P86" s="296"/>
      <c r="Q86" s="294">
        <f t="shared" si="230"/>
        <v>0</v>
      </c>
      <c r="R86" s="193"/>
      <c r="S86" s="193"/>
      <c r="T86" s="294">
        <f t="shared" si="231"/>
        <v>0</v>
      </c>
      <c r="U86" s="193"/>
      <c r="V86" s="193"/>
      <c r="W86" s="294">
        <f t="shared" si="232"/>
        <v>0</v>
      </c>
      <c r="X86" s="193"/>
      <c r="Y86" s="193"/>
      <c r="Z86" s="294">
        <f t="shared" si="233"/>
        <v>0</v>
      </c>
      <c r="AA86" s="193"/>
      <c r="AB86" s="193"/>
      <c r="AC86" s="294">
        <f t="shared" si="234"/>
        <v>0</v>
      </c>
      <c r="AD86" s="192"/>
      <c r="AE86" s="296"/>
      <c r="AF86" s="294">
        <f t="shared" si="235"/>
        <v>0</v>
      </c>
      <c r="AG86" s="193"/>
      <c r="AH86" s="193"/>
      <c r="AI86" s="294">
        <f t="shared" si="236"/>
        <v>0</v>
      </c>
      <c r="AJ86" s="193"/>
      <c r="AK86" s="193"/>
      <c r="AL86" s="426">
        <f t="shared" si="237"/>
        <v>0</v>
      </c>
      <c r="AM86" s="188">
        <f t="shared" si="238"/>
        <v>0</v>
      </c>
      <c r="AN86" s="189">
        <f t="shared" si="238"/>
        <v>0</v>
      </c>
      <c r="AO86" s="426">
        <f t="shared" si="239"/>
        <v>0</v>
      </c>
    </row>
    <row r="87" spans="2:41" s="8" customFormat="1" ht="15.75" thickBot="1">
      <c r="B87" s="418" t="s">
        <v>143</v>
      </c>
      <c r="C87" s="430">
        <f t="shared" ref="C87:M87" si="240">C82-SUM(C83:C86)</f>
        <v>0</v>
      </c>
      <c r="D87" s="31">
        <f t="shared" si="240"/>
        <v>0</v>
      </c>
      <c r="E87" s="431">
        <f>IFERROR((D87-C87)/ABS(C87),0)</f>
        <v>0</v>
      </c>
      <c r="F87" s="31">
        <f t="shared" si="240"/>
        <v>0</v>
      </c>
      <c r="G87" s="31">
        <f t="shared" si="240"/>
        <v>0</v>
      </c>
      <c r="H87" s="431">
        <f>IFERROR((G87-F87)/ABS(F87),0)</f>
        <v>0</v>
      </c>
      <c r="I87" s="31">
        <f t="shared" ref="I87:J87" si="241">I82-SUM(I83:I86)</f>
        <v>0</v>
      </c>
      <c r="J87" s="31">
        <f t="shared" si="241"/>
        <v>0</v>
      </c>
      <c r="K87" s="431">
        <f>IFERROR((J87-I87)/ABS(I87),0)</f>
        <v>0</v>
      </c>
      <c r="L87" s="31">
        <f t="shared" ref="L87" si="242">L82-SUM(L83:L86)</f>
        <v>0</v>
      </c>
      <c r="M87" s="31">
        <f t="shared" si="240"/>
        <v>0</v>
      </c>
      <c r="N87" s="431">
        <f>IFERROR((M87-L87)/ABS(L87),0)</f>
        <v>0</v>
      </c>
      <c r="O87" s="31">
        <f t="shared" ref="O87:P87" si="243">O82-SUM(O83:O86)</f>
        <v>0</v>
      </c>
      <c r="P87" s="31">
        <f t="shared" si="243"/>
        <v>0</v>
      </c>
      <c r="Q87" s="431">
        <f>IFERROR((P87-O87)/ABS(O87),0)</f>
        <v>0</v>
      </c>
      <c r="R87" s="31">
        <f t="shared" ref="R87:S87" si="244">R82-SUM(R83:R86)</f>
        <v>0</v>
      </c>
      <c r="S87" s="31">
        <f t="shared" si="244"/>
        <v>0</v>
      </c>
      <c r="T87" s="431">
        <f>IFERROR((S87-R87)/ABS(R87),0)</f>
        <v>0</v>
      </c>
      <c r="U87" s="31">
        <f t="shared" ref="U87:V87" si="245">U82-SUM(U83:U86)</f>
        <v>0</v>
      </c>
      <c r="V87" s="31">
        <f t="shared" si="245"/>
        <v>0</v>
      </c>
      <c r="W87" s="431">
        <f>IFERROR((V87-U87)/ABS(U87),0)</f>
        <v>0</v>
      </c>
      <c r="X87" s="31">
        <f t="shared" ref="X87:Y87" si="246">X82-SUM(X83:X86)</f>
        <v>0</v>
      </c>
      <c r="Y87" s="31">
        <f t="shared" si="246"/>
        <v>0</v>
      </c>
      <c r="Z87" s="431">
        <f>IFERROR((Y87-X87)/ABS(X87),0)</f>
        <v>0</v>
      </c>
      <c r="AA87" s="31">
        <f t="shared" ref="AA87:AB87" si="247">AA82-SUM(AA83:AA86)</f>
        <v>0</v>
      </c>
      <c r="AB87" s="31">
        <f t="shared" si="247"/>
        <v>0</v>
      </c>
      <c r="AC87" s="431">
        <f>IFERROR((AB87-AA87)/ABS(AA87),0)</f>
        <v>0</v>
      </c>
      <c r="AD87" s="31">
        <f t="shared" ref="AD87:AE87" si="248">AD82-SUM(AD83:AD86)</f>
        <v>0</v>
      </c>
      <c r="AE87" s="31">
        <f t="shared" si="248"/>
        <v>0</v>
      </c>
      <c r="AF87" s="431">
        <f>IFERROR((AE87-AD87)/ABS(AD87),0)</f>
        <v>0</v>
      </c>
      <c r="AG87" s="31">
        <f t="shared" ref="AG87:AH87" si="249">AG82-SUM(AG83:AG86)</f>
        <v>0</v>
      </c>
      <c r="AH87" s="31">
        <f t="shared" si="249"/>
        <v>0</v>
      </c>
      <c r="AI87" s="431">
        <f>IFERROR((AH87-AG87)/ABS(AG87),0)</f>
        <v>0</v>
      </c>
      <c r="AJ87" s="31">
        <f t="shared" ref="AJ87:AK87" si="250">AJ82-SUM(AJ83:AJ86)</f>
        <v>0</v>
      </c>
      <c r="AK87" s="31">
        <f t="shared" si="250"/>
        <v>0</v>
      </c>
      <c r="AL87" s="432">
        <f>IFERROR((AK87-AJ87)/ABS(AJ87),0)</f>
        <v>0</v>
      </c>
      <c r="AM87" s="430">
        <f>AJ87+AG87+AD87+AA87+X87+U87+R87+O87+L87+I87+F87+C87</f>
        <v>0</v>
      </c>
      <c r="AN87" s="31">
        <f>AK87+AH87+AE87+AB87+Y87+V87+S87+P87+M87+J87+G87+D87</f>
        <v>0</v>
      </c>
      <c r="AO87" s="432">
        <f>IFERROR((AN87-AM87)/ABS(AM87),0)</f>
        <v>0</v>
      </c>
    </row>
    <row r="89" spans="2:41" ht="13.5" thickBot="1"/>
    <row r="90" spans="2:41">
      <c r="B90" s="433"/>
      <c r="C90" s="434"/>
      <c r="D90" s="434"/>
      <c r="E90" s="434"/>
      <c r="F90" s="434"/>
      <c r="G90" s="434"/>
      <c r="H90" s="434"/>
      <c r="I90" s="434"/>
      <c r="J90" s="434"/>
      <c r="K90" s="434"/>
      <c r="L90" s="434"/>
      <c r="M90" s="434"/>
      <c r="N90" s="434"/>
      <c r="O90" s="434"/>
      <c r="P90" s="434"/>
      <c r="Q90" s="434"/>
      <c r="R90" s="434"/>
      <c r="S90" s="434"/>
      <c r="T90" s="435"/>
    </row>
    <row r="91" spans="2:41" ht="18">
      <c r="B91" s="443" t="s">
        <v>362</v>
      </c>
      <c r="C91" s="436"/>
      <c r="D91" s="436"/>
      <c r="E91" s="436"/>
      <c r="F91" s="436"/>
      <c r="G91" s="436"/>
      <c r="H91" s="436"/>
      <c r="I91" s="436"/>
      <c r="J91" s="436"/>
      <c r="K91" s="436"/>
      <c r="L91" s="436"/>
      <c r="M91" s="436"/>
      <c r="N91" s="436"/>
      <c r="O91" s="436"/>
      <c r="P91" s="436"/>
      <c r="Q91" s="436"/>
      <c r="R91" s="436"/>
      <c r="S91" s="436"/>
      <c r="T91" s="437"/>
    </row>
    <row r="92" spans="2:41">
      <c r="B92" s="438"/>
      <c r="C92" s="436"/>
      <c r="D92" s="436"/>
      <c r="E92" s="436"/>
      <c r="F92" s="436"/>
      <c r="G92" s="436"/>
      <c r="H92" s="436"/>
      <c r="I92" s="436"/>
      <c r="J92" s="436"/>
      <c r="K92" s="436"/>
      <c r="L92" s="436"/>
      <c r="M92" s="436"/>
      <c r="N92" s="436"/>
      <c r="O92" s="436"/>
      <c r="P92" s="436"/>
      <c r="Q92" s="436"/>
      <c r="R92" s="436"/>
      <c r="S92" s="436"/>
      <c r="T92" s="437"/>
    </row>
    <row r="93" spans="2:41" ht="15.75">
      <c r="B93" s="439" t="s">
        <v>360</v>
      </c>
      <c r="C93" s="436"/>
      <c r="D93" s="436"/>
      <c r="E93" s="436"/>
      <c r="F93" s="436"/>
      <c r="G93" s="436"/>
      <c r="H93" s="436"/>
      <c r="I93" s="436"/>
      <c r="J93" s="436"/>
      <c r="K93" s="436"/>
      <c r="L93" s="436"/>
      <c r="M93" s="436"/>
      <c r="N93" s="436"/>
      <c r="O93" s="436"/>
      <c r="P93" s="436"/>
      <c r="Q93" s="436"/>
      <c r="R93" s="436"/>
      <c r="S93" s="436"/>
      <c r="T93" s="437"/>
    </row>
    <row r="94" spans="2:41" ht="15">
      <c r="B94" s="439" t="s">
        <v>355</v>
      </c>
      <c r="C94" s="436"/>
      <c r="D94" s="436"/>
      <c r="E94" s="436"/>
      <c r="F94" s="436"/>
      <c r="G94" s="436"/>
      <c r="H94" s="436"/>
      <c r="I94" s="436"/>
      <c r="J94" s="436"/>
      <c r="K94" s="436"/>
      <c r="L94" s="436"/>
      <c r="M94" s="436"/>
      <c r="N94" s="436"/>
      <c r="O94" s="436"/>
      <c r="P94" s="436"/>
      <c r="Q94" s="436"/>
      <c r="R94" s="436"/>
      <c r="S94" s="436"/>
      <c r="T94" s="437"/>
    </row>
    <row r="95" spans="2:41">
      <c r="B95" s="438"/>
      <c r="C95" s="436"/>
      <c r="D95" s="436"/>
      <c r="E95" s="436"/>
      <c r="F95" s="436"/>
      <c r="G95" s="436"/>
      <c r="H95" s="436"/>
      <c r="I95" s="436"/>
      <c r="J95" s="436"/>
      <c r="K95" s="436"/>
      <c r="L95" s="436"/>
      <c r="M95" s="436"/>
      <c r="N95" s="436"/>
      <c r="O95" s="436"/>
      <c r="P95" s="436"/>
      <c r="Q95" s="436"/>
      <c r="R95" s="436"/>
      <c r="S95" s="436"/>
      <c r="T95" s="437"/>
    </row>
    <row r="96" spans="2:41" ht="18">
      <c r="B96" s="443" t="s">
        <v>363</v>
      </c>
      <c r="C96" s="436"/>
      <c r="D96" s="436"/>
      <c r="E96" s="436"/>
      <c r="F96" s="436"/>
      <c r="G96" s="436"/>
      <c r="H96" s="436"/>
      <c r="I96" s="436"/>
      <c r="J96" s="436"/>
      <c r="K96" s="436"/>
      <c r="L96" s="436"/>
      <c r="M96" s="436"/>
      <c r="N96" s="436"/>
      <c r="O96" s="436"/>
      <c r="P96" s="436"/>
      <c r="Q96" s="436"/>
      <c r="R96" s="436"/>
      <c r="S96" s="436"/>
      <c r="T96" s="437"/>
    </row>
    <row r="97" spans="2:20">
      <c r="B97" s="438"/>
      <c r="C97" s="436"/>
      <c r="D97" s="436"/>
      <c r="E97" s="436"/>
      <c r="F97" s="436"/>
      <c r="G97" s="436"/>
      <c r="H97" s="436"/>
      <c r="I97" s="436"/>
      <c r="J97" s="436"/>
      <c r="K97" s="436"/>
      <c r="L97" s="436"/>
      <c r="M97" s="436"/>
      <c r="N97" s="436"/>
      <c r="O97" s="436"/>
      <c r="P97" s="436"/>
      <c r="Q97" s="436"/>
      <c r="R97" s="436"/>
      <c r="S97" s="436"/>
      <c r="T97" s="437"/>
    </row>
    <row r="98" spans="2:20" ht="15.75">
      <c r="B98" s="439" t="s">
        <v>357</v>
      </c>
      <c r="C98" s="436"/>
      <c r="D98" s="436"/>
      <c r="E98" s="436"/>
      <c r="F98" s="436"/>
      <c r="G98" s="436"/>
      <c r="H98" s="436"/>
      <c r="I98" s="436"/>
      <c r="J98" s="436"/>
      <c r="K98" s="436"/>
      <c r="L98" s="436"/>
      <c r="M98" s="436"/>
      <c r="N98" s="436"/>
      <c r="O98" s="436"/>
      <c r="P98" s="436"/>
      <c r="Q98" s="436"/>
      <c r="R98" s="436"/>
      <c r="S98" s="436"/>
      <c r="T98" s="437"/>
    </row>
    <row r="99" spans="2:20" ht="15">
      <c r="B99" s="439" t="s">
        <v>358</v>
      </c>
      <c r="C99" s="436"/>
      <c r="D99" s="436"/>
      <c r="E99" s="436"/>
      <c r="F99" s="436"/>
      <c r="G99" s="436"/>
      <c r="H99" s="436"/>
      <c r="I99" s="436"/>
      <c r="J99" s="436"/>
      <c r="K99" s="436"/>
      <c r="L99" s="436"/>
      <c r="M99" s="436"/>
      <c r="N99" s="436"/>
      <c r="O99" s="436"/>
      <c r="P99" s="436"/>
      <c r="Q99" s="436"/>
      <c r="R99" s="436"/>
      <c r="S99" s="436"/>
      <c r="T99" s="437"/>
    </row>
    <row r="100" spans="2:20" ht="15">
      <c r="B100" s="439"/>
      <c r="C100" s="436"/>
      <c r="D100" s="436"/>
      <c r="E100" s="436"/>
      <c r="F100" s="436"/>
      <c r="G100" s="436"/>
      <c r="H100" s="436"/>
      <c r="I100" s="436"/>
      <c r="J100" s="436"/>
      <c r="K100" s="436"/>
      <c r="L100" s="436"/>
      <c r="M100" s="436"/>
      <c r="N100" s="436"/>
      <c r="O100" s="436"/>
      <c r="P100" s="436"/>
      <c r="Q100" s="436"/>
      <c r="R100" s="436"/>
      <c r="S100" s="436"/>
      <c r="T100" s="437"/>
    </row>
    <row r="101" spans="2:20" ht="18">
      <c r="B101" s="443" t="s">
        <v>364</v>
      </c>
      <c r="C101" s="436"/>
      <c r="D101" s="436"/>
      <c r="E101" s="436"/>
      <c r="F101" s="436"/>
      <c r="G101" s="436"/>
      <c r="H101" s="436"/>
      <c r="I101" s="436"/>
      <c r="J101" s="436"/>
      <c r="K101" s="436"/>
      <c r="L101" s="436"/>
      <c r="M101" s="436"/>
      <c r="N101" s="436"/>
      <c r="O101" s="436"/>
      <c r="P101" s="436"/>
      <c r="Q101" s="436"/>
      <c r="R101" s="436"/>
      <c r="S101" s="436"/>
      <c r="T101" s="437"/>
    </row>
    <row r="102" spans="2:20" ht="15">
      <c r="B102" s="439"/>
      <c r="C102" s="436"/>
      <c r="D102" s="436"/>
      <c r="E102" s="436"/>
      <c r="F102" s="436"/>
      <c r="G102" s="436"/>
      <c r="H102" s="436"/>
      <c r="I102" s="436"/>
      <c r="J102" s="436"/>
      <c r="K102" s="436"/>
      <c r="L102" s="436"/>
      <c r="M102" s="436"/>
      <c r="N102" s="436"/>
      <c r="O102" s="436"/>
      <c r="P102" s="436"/>
      <c r="Q102" s="436"/>
      <c r="R102" s="436"/>
      <c r="S102" s="436"/>
      <c r="T102" s="437"/>
    </row>
    <row r="103" spans="2:20" ht="15.75">
      <c r="B103" s="439" t="s">
        <v>359</v>
      </c>
      <c r="C103" s="436"/>
      <c r="D103" s="436"/>
      <c r="E103" s="436"/>
      <c r="F103" s="436"/>
      <c r="G103" s="436"/>
      <c r="H103" s="436"/>
      <c r="I103" s="436"/>
      <c r="J103" s="436"/>
      <c r="K103" s="436"/>
      <c r="L103" s="436"/>
      <c r="M103" s="436"/>
      <c r="N103" s="436"/>
      <c r="O103" s="436"/>
      <c r="P103" s="436"/>
      <c r="Q103" s="436"/>
      <c r="R103" s="436"/>
      <c r="S103" s="436"/>
      <c r="T103" s="437"/>
    </row>
    <row r="104" spans="2:20" ht="15">
      <c r="B104" s="439" t="s">
        <v>399</v>
      </c>
      <c r="C104" s="436"/>
      <c r="D104" s="436"/>
      <c r="E104" s="436"/>
      <c r="F104" s="436"/>
      <c r="G104" s="436"/>
      <c r="H104" s="436"/>
      <c r="I104" s="436"/>
      <c r="J104" s="436"/>
      <c r="K104" s="436"/>
      <c r="L104" s="436"/>
      <c r="M104" s="436"/>
      <c r="N104" s="436"/>
      <c r="O104" s="436"/>
      <c r="P104" s="436"/>
      <c r="Q104" s="436"/>
      <c r="R104" s="436"/>
      <c r="S104" s="436"/>
      <c r="T104" s="437"/>
    </row>
    <row r="105" spans="2:20" ht="15">
      <c r="B105" s="439"/>
      <c r="C105" s="436"/>
      <c r="D105" s="436"/>
      <c r="E105" s="436"/>
      <c r="F105" s="436"/>
      <c r="G105" s="436"/>
      <c r="H105" s="436"/>
      <c r="I105" s="436"/>
      <c r="J105" s="436"/>
      <c r="K105" s="436"/>
      <c r="L105" s="436"/>
      <c r="M105" s="436"/>
      <c r="N105" s="436"/>
      <c r="O105" s="436"/>
      <c r="P105" s="436"/>
      <c r="Q105" s="436"/>
      <c r="R105" s="436"/>
      <c r="S105" s="436"/>
      <c r="T105" s="437"/>
    </row>
    <row r="106" spans="2:20">
      <c r="B106" s="438"/>
      <c r="C106" s="436"/>
      <c r="D106" s="436"/>
      <c r="E106" s="436"/>
      <c r="F106" s="436"/>
      <c r="G106" s="436"/>
      <c r="H106" s="436"/>
      <c r="I106" s="436"/>
      <c r="J106" s="436"/>
      <c r="K106" s="436"/>
      <c r="L106" s="436"/>
      <c r="M106" s="436"/>
      <c r="N106" s="436"/>
      <c r="O106" s="436"/>
      <c r="P106" s="436"/>
      <c r="Q106" s="436"/>
      <c r="R106" s="436"/>
      <c r="S106" s="436"/>
      <c r="T106" s="437"/>
    </row>
    <row r="107" spans="2:20" ht="13.5" thickBot="1">
      <c r="B107" s="440"/>
      <c r="C107" s="441"/>
      <c r="D107" s="441"/>
      <c r="E107" s="441"/>
      <c r="F107" s="441"/>
      <c r="G107" s="441"/>
      <c r="H107" s="441"/>
      <c r="I107" s="441"/>
      <c r="J107" s="441"/>
      <c r="K107" s="441"/>
      <c r="L107" s="441"/>
      <c r="M107" s="441"/>
      <c r="N107" s="441"/>
      <c r="O107" s="441"/>
      <c r="P107" s="441"/>
      <c r="Q107" s="441"/>
      <c r="R107" s="441"/>
      <c r="S107" s="441"/>
      <c r="T107" s="442"/>
    </row>
  </sheetData>
  <sheetProtection algorithmName="SHA-512" hashValue="bPrBo98ve03zKWv/0SHaCs6fa3fwy9mEdJFuAYqFcffQeBcsxcW5g9sRDKQpgorylC/zcwICMpMKxKFFOqvGpA==" saltValue="CPEo5Ht20P4ZiHZTCTOZxg==" spinCount="100000" sheet="1" selectLockedCells="1"/>
  <pageMargins left="0.7" right="0.7" top="0.78740157499999996" bottom="0.78740157499999996" header="0.3" footer="0.3"/>
  <pageSetup paperSize="9"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9">
    <tabColor rgb="FF00B0F0"/>
  </sheetPr>
  <dimension ref="B3:D87"/>
  <sheetViews>
    <sheetView showGridLines="0" topLeftCell="B1" zoomScale="80" zoomScaleNormal="80" workbookViewId="0">
      <selection activeCell="C8" sqref="C8"/>
    </sheetView>
  </sheetViews>
  <sheetFormatPr baseColWidth="10" defaultRowHeight="12.75" outlineLevelRow="1"/>
  <cols>
    <col min="1" max="1" width="3.85546875" style="4" customWidth="1"/>
    <col min="2" max="2" width="59.5703125" style="2" customWidth="1"/>
    <col min="3" max="3" width="231.140625" style="2" customWidth="1"/>
    <col min="4" max="16384" width="11.42578125" style="4"/>
  </cols>
  <sheetData>
    <row r="3" spans="2:4" ht="21">
      <c r="B3" s="479" t="s">
        <v>400</v>
      </c>
    </row>
    <row r="4" spans="2:4" ht="32.25" customHeight="1" thickBot="1"/>
    <row r="5" spans="2:4" s="5" customFormat="1" ht="15">
      <c r="B5" s="412" t="s">
        <v>393</v>
      </c>
      <c r="C5" s="471"/>
    </row>
    <row r="6" spans="2:4" s="6" customFormat="1" ht="15.75" thickBot="1">
      <c r="B6" s="413"/>
      <c r="C6" s="425"/>
    </row>
    <row r="7" spans="2:4" ht="57">
      <c r="B7" s="473" t="s">
        <v>0</v>
      </c>
      <c r="C7" s="480" t="s">
        <v>396</v>
      </c>
      <c r="D7" s="472"/>
    </row>
    <row r="8" spans="2:4" ht="28.5">
      <c r="B8" s="474" t="s">
        <v>62</v>
      </c>
      <c r="C8" s="478" t="s">
        <v>374</v>
      </c>
      <c r="D8" s="472"/>
    </row>
    <row r="9" spans="2:4" ht="71.25">
      <c r="B9" s="474" t="s">
        <v>118</v>
      </c>
      <c r="C9" s="478" t="s">
        <v>375</v>
      </c>
      <c r="D9" s="472"/>
    </row>
    <row r="10" spans="2:4" ht="14.25">
      <c r="B10" s="474" t="s">
        <v>119</v>
      </c>
      <c r="C10" s="478" t="s">
        <v>397</v>
      </c>
      <c r="D10" s="472"/>
    </row>
    <row r="11" spans="2:4" ht="14.25">
      <c r="B11" s="474" t="s">
        <v>120</v>
      </c>
      <c r="C11" s="481"/>
    </row>
    <row r="12" spans="2:4" s="8" customFormat="1" ht="15">
      <c r="B12" s="475" t="s">
        <v>136</v>
      </c>
      <c r="C12" s="482"/>
    </row>
    <row r="13" spans="2:4" s="8" customFormat="1" ht="14.25">
      <c r="B13" s="476" t="s">
        <v>229</v>
      </c>
      <c r="C13" s="483"/>
    </row>
    <row r="14" spans="2:4" ht="42.75">
      <c r="B14" s="474" t="s">
        <v>144</v>
      </c>
      <c r="C14" s="478" t="s">
        <v>376</v>
      </c>
    </row>
    <row r="15" spans="2:4" ht="28.5" hidden="1" outlineLevel="1">
      <c r="B15" s="474" t="s">
        <v>61</v>
      </c>
      <c r="C15" s="478" t="s">
        <v>377</v>
      </c>
      <c r="D15" s="472"/>
    </row>
    <row r="16" spans="2:4" ht="14.25" hidden="1" outlineLevel="1">
      <c r="B16" s="474" t="s">
        <v>24</v>
      </c>
      <c r="C16" s="478" t="s">
        <v>378</v>
      </c>
    </row>
    <row r="17" spans="2:3" ht="14.25" hidden="1" outlineLevel="1">
      <c r="B17" s="474" t="s">
        <v>60</v>
      </c>
      <c r="C17" s="478" t="s">
        <v>381</v>
      </c>
    </row>
    <row r="18" spans="2:3" ht="14.25" collapsed="1">
      <c r="B18" s="474" t="s">
        <v>120</v>
      </c>
      <c r="C18" s="478"/>
    </row>
    <row r="19" spans="2:3" s="8" customFormat="1" ht="15">
      <c r="B19" s="475" t="s">
        <v>137</v>
      </c>
      <c r="C19" s="482"/>
    </row>
    <row r="20" spans="2:3" s="8" customFormat="1" ht="14.25">
      <c r="B20" s="476" t="s">
        <v>177</v>
      </c>
      <c r="C20" s="483"/>
    </row>
    <row r="21" spans="2:3" ht="14.25">
      <c r="B21" s="474" t="s">
        <v>145</v>
      </c>
      <c r="C21" s="481" t="s">
        <v>389</v>
      </c>
    </row>
    <row r="22" spans="2:3" ht="14.25" hidden="1" outlineLevel="1">
      <c r="B22" s="474" t="s">
        <v>68</v>
      </c>
      <c r="C22" s="481"/>
    </row>
    <row r="23" spans="2:3" ht="14.25" hidden="1" outlineLevel="1">
      <c r="B23" s="474" t="s">
        <v>132</v>
      </c>
      <c r="C23" s="481"/>
    </row>
    <row r="24" spans="2:3" ht="14.25" collapsed="1">
      <c r="B24" s="474" t="s">
        <v>120</v>
      </c>
      <c r="C24" s="481"/>
    </row>
    <row r="25" spans="2:3" s="8" customFormat="1" ht="15">
      <c r="B25" s="475" t="s">
        <v>138</v>
      </c>
      <c r="C25" s="482"/>
    </row>
    <row r="26" spans="2:3" s="8" customFormat="1" ht="14.25">
      <c r="B26" s="476" t="s">
        <v>178</v>
      </c>
      <c r="C26" s="483"/>
    </row>
    <row r="27" spans="2:3" ht="14.25">
      <c r="B27" s="474" t="s">
        <v>146</v>
      </c>
      <c r="C27" s="481" t="s">
        <v>379</v>
      </c>
    </row>
    <row r="28" spans="2:3" s="8" customFormat="1" ht="14.25">
      <c r="B28" s="476" t="s">
        <v>179</v>
      </c>
      <c r="C28" s="483"/>
    </row>
    <row r="29" spans="2:3" ht="14.25">
      <c r="B29" s="474" t="s">
        <v>147</v>
      </c>
      <c r="C29" s="481" t="s">
        <v>383</v>
      </c>
    </row>
    <row r="30" spans="2:3" ht="14.25" hidden="1" outlineLevel="1">
      <c r="B30" s="474" t="s">
        <v>1</v>
      </c>
      <c r="C30" s="481"/>
    </row>
    <row r="31" spans="2:3" ht="14.25" hidden="1" outlineLevel="1">
      <c r="B31" s="474" t="s">
        <v>133</v>
      </c>
      <c r="C31" s="481"/>
    </row>
    <row r="32" spans="2:3" ht="14.25" hidden="1" outlineLevel="1">
      <c r="B32" s="474" t="s">
        <v>2</v>
      </c>
      <c r="C32" s="481"/>
    </row>
    <row r="33" spans="2:3" ht="14.25" collapsed="1">
      <c r="B33" s="474" t="s">
        <v>120</v>
      </c>
      <c r="C33" s="481"/>
    </row>
    <row r="34" spans="2:3" s="8" customFormat="1" ht="14.25">
      <c r="B34" s="476" t="s">
        <v>180</v>
      </c>
      <c r="C34" s="483"/>
    </row>
    <row r="35" spans="2:3" ht="14.25">
      <c r="B35" s="474" t="s">
        <v>148</v>
      </c>
      <c r="C35" s="481" t="s">
        <v>384</v>
      </c>
    </row>
    <row r="36" spans="2:3" ht="14.25" hidden="1" outlineLevel="1">
      <c r="B36" s="474" t="s">
        <v>66</v>
      </c>
      <c r="C36" s="481"/>
    </row>
    <row r="37" spans="2:3" ht="14.25" hidden="1" outlineLevel="1">
      <c r="B37" s="474" t="s">
        <v>3</v>
      </c>
      <c r="C37" s="481"/>
    </row>
    <row r="38" spans="2:3" ht="14.25" hidden="1" outlineLevel="1">
      <c r="B38" s="474" t="s">
        <v>4</v>
      </c>
      <c r="C38" s="481"/>
    </row>
    <row r="39" spans="2:3" ht="14.25" hidden="1" outlineLevel="1">
      <c r="B39" s="474" t="s">
        <v>55</v>
      </c>
      <c r="C39" s="481"/>
    </row>
    <row r="40" spans="2:3" ht="14.25" hidden="1" outlineLevel="1">
      <c r="B40" s="474" t="s">
        <v>56</v>
      </c>
      <c r="C40" s="481"/>
    </row>
    <row r="41" spans="2:3" ht="14.25" hidden="1" outlineLevel="1">
      <c r="B41" s="474" t="s">
        <v>5</v>
      </c>
      <c r="C41" s="481"/>
    </row>
    <row r="42" spans="2:3" ht="14.25" hidden="1" outlineLevel="1">
      <c r="B42" s="474" t="s">
        <v>57</v>
      </c>
      <c r="C42" s="481"/>
    </row>
    <row r="43" spans="2:3" ht="14.25" hidden="1" outlineLevel="1">
      <c r="B43" s="474" t="s">
        <v>6</v>
      </c>
      <c r="C43" s="481"/>
    </row>
    <row r="44" spans="2:3" ht="14.25" hidden="1" outlineLevel="1">
      <c r="B44" s="474" t="s">
        <v>134</v>
      </c>
      <c r="C44" s="481"/>
    </row>
    <row r="45" spans="2:3" ht="14.25" collapsed="1">
      <c r="B45" s="474" t="s">
        <v>120</v>
      </c>
      <c r="C45" s="481"/>
    </row>
    <row r="46" spans="2:3" s="8" customFormat="1" ht="14.25">
      <c r="B46" s="476" t="s">
        <v>181</v>
      </c>
      <c r="C46" s="483"/>
    </row>
    <row r="47" spans="2:3" ht="14.25">
      <c r="B47" s="474" t="s">
        <v>149</v>
      </c>
      <c r="C47" s="481" t="s">
        <v>385</v>
      </c>
    </row>
    <row r="48" spans="2:3" ht="14.25" hidden="1" outlineLevel="1">
      <c r="B48" s="474" t="s">
        <v>11</v>
      </c>
      <c r="C48" s="481"/>
    </row>
    <row r="49" spans="2:3" ht="14.25" hidden="1" outlineLevel="1">
      <c r="B49" s="474" t="s">
        <v>9</v>
      </c>
      <c r="C49" s="481"/>
    </row>
    <row r="50" spans="2:3" ht="14.25" hidden="1" outlineLevel="1">
      <c r="B50" s="474" t="s">
        <v>7</v>
      </c>
      <c r="C50" s="481"/>
    </row>
    <row r="51" spans="2:3" ht="14.25" hidden="1" outlineLevel="1">
      <c r="B51" s="474" t="s">
        <v>8</v>
      </c>
      <c r="C51" s="481"/>
    </row>
    <row r="52" spans="2:3" ht="14.25" hidden="1" outlineLevel="1">
      <c r="B52" s="474" t="s">
        <v>63</v>
      </c>
      <c r="C52" s="481"/>
    </row>
    <row r="53" spans="2:3" ht="14.25" hidden="1" outlineLevel="1">
      <c r="B53" s="474" t="s">
        <v>10</v>
      </c>
      <c r="C53" s="481"/>
    </row>
    <row r="54" spans="2:3" ht="14.25" collapsed="1">
      <c r="B54" s="474" t="s">
        <v>120</v>
      </c>
      <c r="C54" s="481"/>
    </row>
    <row r="55" spans="2:3" s="8" customFormat="1" ht="15">
      <c r="B55" s="475" t="s">
        <v>139</v>
      </c>
      <c r="C55" s="482"/>
    </row>
    <row r="56" spans="2:3" s="8" customFormat="1" ht="14.25">
      <c r="B56" s="476" t="s">
        <v>182</v>
      </c>
      <c r="C56" s="483"/>
    </row>
    <row r="57" spans="2:3" ht="14.25">
      <c r="B57" s="474" t="s">
        <v>150</v>
      </c>
      <c r="C57" s="481" t="s">
        <v>390</v>
      </c>
    </row>
    <row r="58" spans="2:3" ht="14.25" hidden="1" outlineLevel="1">
      <c r="B58" s="474" t="s">
        <v>58</v>
      </c>
      <c r="C58" s="481" t="s">
        <v>391</v>
      </c>
    </row>
    <row r="59" spans="2:3" ht="14.25" hidden="1" outlineLevel="1">
      <c r="B59" s="474" t="s">
        <v>59</v>
      </c>
      <c r="C59" s="481" t="s">
        <v>392</v>
      </c>
    </row>
    <row r="60" spans="2:3" ht="14.25" collapsed="1">
      <c r="B60" s="474" t="s">
        <v>120</v>
      </c>
      <c r="C60" s="481"/>
    </row>
    <row r="61" spans="2:3" s="8" customFormat="1" ht="15">
      <c r="B61" s="475" t="s">
        <v>140</v>
      </c>
      <c r="C61" s="482"/>
    </row>
    <row r="62" spans="2:3" s="8" customFormat="1" ht="14.25">
      <c r="B62" s="476" t="s">
        <v>183</v>
      </c>
      <c r="C62" s="483"/>
    </row>
    <row r="63" spans="2:3" ht="14.25">
      <c r="B63" s="474" t="s">
        <v>151</v>
      </c>
      <c r="C63" s="478" t="s">
        <v>380</v>
      </c>
    </row>
    <row r="64" spans="2:3" ht="14.25" hidden="1" outlineLevel="1">
      <c r="B64" s="474" t="s">
        <v>12</v>
      </c>
      <c r="C64" s="481" t="s">
        <v>386</v>
      </c>
    </row>
    <row r="65" spans="2:4" ht="14.25" hidden="1" outlineLevel="1">
      <c r="B65" s="474" t="s">
        <v>104</v>
      </c>
      <c r="C65" s="481" t="s">
        <v>387</v>
      </c>
    </row>
    <row r="66" spans="2:4" ht="14.25" hidden="1" outlineLevel="1">
      <c r="B66" s="474" t="s">
        <v>64</v>
      </c>
      <c r="C66" s="481" t="s">
        <v>388</v>
      </c>
    </row>
    <row r="67" spans="2:4" ht="14.25" hidden="1" outlineLevel="1">
      <c r="B67" s="474" t="s">
        <v>13</v>
      </c>
      <c r="C67" s="481"/>
    </row>
    <row r="68" spans="2:4" ht="14.25" hidden="1" outlineLevel="1">
      <c r="B68" s="474" t="s">
        <v>17</v>
      </c>
      <c r="C68" s="481"/>
    </row>
    <row r="69" spans="2:4" ht="14.25" hidden="1" outlineLevel="1">
      <c r="B69" s="474" t="s">
        <v>19</v>
      </c>
      <c r="C69" s="481"/>
    </row>
    <row r="70" spans="2:4" ht="14.25" hidden="1" outlineLevel="1">
      <c r="B70" s="474" t="s">
        <v>120</v>
      </c>
      <c r="C70" s="481"/>
    </row>
    <row r="71" spans="2:4" ht="14.25" hidden="1" outlineLevel="1">
      <c r="B71" s="474" t="s">
        <v>18</v>
      </c>
      <c r="C71" s="481"/>
    </row>
    <row r="72" spans="2:4" ht="14.25" hidden="1" outlineLevel="1">
      <c r="B72" s="474" t="s">
        <v>65</v>
      </c>
      <c r="C72" s="481"/>
    </row>
    <row r="73" spans="2:4" ht="14.25" hidden="1" outlineLevel="1">
      <c r="B73" s="474" t="s">
        <v>15</v>
      </c>
      <c r="C73" s="481"/>
    </row>
    <row r="74" spans="2:4" ht="14.25" hidden="1" outlineLevel="1">
      <c r="B74" s="474" t="s">
        <v>16</v>
      </c>
      <c r="C74" s="481"/>
    </row>
    <row r="75" spans="2:4" ht="14.25" hidden="1" outlineLevel="1">
      <c r="B75" s="474" t="s">
        <v>14</v>
      </c>
      <c r="C75" s="481"/>
    </row>
    <row r="76" spans="2:4" ht="14.25" collapsed="1">
      <c r="B76" s="474" t="s">
        <v>120</v>
      </c>
      <c r="C76" s="481"/>
    </row>
    <row r="77" spans="2:4" s="8" customFormat="1" ht="14.25">
      <c r="B77" s="476" t="s">
        <v>22</v>
      </c>
      <c r="C77" s="483"/>
    </row>
    <row r="78" spans="2:4" s="8" customFormat="1" ht="15">
      <c r="B78" s="475" t="s">
        <v>141</v>
      </c>
      <c r="C78" s="482"/>
    </row>
    <row r="79" spans="2:4" ht="14.25">
      <c r="B79" s="474" t="s">
        <v>152</v>
      </c>
      <c r="C79" s="484"/>
      <c r="D79" s="472"/>
    </row>
    <row r="80" spans="2:4" ht="14.25" hidden="1" outlineLevel="1">
      <c r="B80" s="474" t="s">
        <v>20</v>
      </c>
      <c r="C80" s="484" t="s">
        <v>394</v>
      </c>
    </row>
    <row r="81" spans="2:4" ht="14.25" hidden="1" outlineLevel="1">
      <c r="B81" s="474" t="s">
        <v>21</v>
      </c>
      <c r="C81" s="484" t="s">
        <v>394</v>
      </c>
    </row>
    <row r="82" spans="2:4" s="8" customFormat="1" ht="15" collapsed="1">
      <c r="B82" s="475" t="s">
        <v>142</v>
      </c>
      <c r="C82" s="482"/>
    </row>
    <row r="83" spans="2:4" ht="57">
      <c r="B83" s="474" t="s">
        <v>67</v>
      </c>
      <c r="C83" s="478" t="s">
        <v>382</v>
      </c>
      <c r="D83" s="472"/>
    </row>
    <row r="84" spans="2:4" ht="114">
      <c r="B84" s="474" t="s">
        <v>23</v>
      </c>
      <c r="C84" s="478" t="s">
        <v>395</v>
      </c>
      <c r="D84" s="472"/>
    </row>
    <row r="85" spans="2:4" ht="8.25" hidden="1" customHeight="1">
      <c r="B85" s="474"/>
      <c r="C85" s="481"/>
    </row>
    <row r="86" spans="2:4" ht="14.25">
      <c r="B86" s="474" t="s">
        <v>120</v>
      </c>
      <c r="C86" s="481"/>
    </row>
    <row r="87" spans="2:4" s="8" customFormat="1" ht="15.75" thickBot="1">
      <c r="B87" s="477" t="s">
        <v>143</v>
      </c>
      <c r="C87" s="485"/>
    </row>
  </sheetData>
  <sheetProtection algorithmName="SHA-512" hashValue="nDvwAy1hH40jbSn31slVErtXewonC37DOtVLcRA09yJxYBCoWEI5BixAhWjRcopQkdfSxycmQkxqZNKcPNswdQ==" saltValue="S5QEHOAA61+qemxrzfXXgw==" spinCount="100000" sheet="1" selectLockedCells="1"/>
  <pageMargins left="0.7" right="0.7" top="0.78740157499999996" bottom="0.78740157499999996" header="0.3" footer="0.3"/>
  <pageSetup paperSize="9"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2.75"/>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2">
    <tabColor rgb="FF99FF66"/>
  </sheetPr>
  <dimension ref="B4:AD87"/>
  <sheetViews>
    <sheetView showGridLines="0" zoomScale="75" zoomScaleNormal="75" workbookViewId="0">
      <pane xSplit="6" ySplit="6" topLeftCell="G7" activePane="bottomRight" state="frozen"/>
      <selection pane="topRight" activeCell="H1" sqref="H1"/>
      <selection pane="bottomLeft" activeCell="A3" sqref="A3"/>
      <selection pane="bottomRight" activeCell="C84" sqref="C84:F86"/>
    </sheetView>
  </sheetViews>
  <sheetFormatPr baseColWidth="10" defaultRowHeight="12.75" outlineLevelRow="1"/>
  <cols>
    <col min="1" max="1" width="3.85546875" style="4" customWidth="1"/>
    <col min="2" max="2" width="56.28515625" style="2" customWidth="1"/>
    <col min="3" max="6" width="11.42578125" style="2" bestFit="1" customWidth="1"/>
    <col min="7" max="7" width="4.42578125" style="4" customWidth="1"/>
    <col min="8" max="8" width="11.42578125" style="4"/>
    <col min="9" max="9" width="11.42578125" style="4" customWidth="1"/>
    <col min="10" max="29" width="11.42578125" style="4"/>
    <col min="30" max="30" width="12.5703125" style="4" customWidth="1"/>
    <col min="31" max="16384" width="11.42578125" style="4"/>
  </cols>
  <sheetData>
    <row r="4" spans="2:30" ht="43.5" customHeight="1" thickBot="1">
      <c r="C4" s="2" t="s">
        <v>166</v>
      </c>
      <c r="D4" s="2" t="s">
        <v>166</v>
      </c>
      <c r="E4" s="2" t="s">
        <v>167</v>
      </c>
      <c r="F4" s="2" t="s">
        <v>167</v>
      </c>
      <c r="H4" s="6"/>
      <c r="I4" s="6"/>
      <c r="J4" s="6"/>
    </row>
    <row r="5" spans="2:30" s="5" customFormat="1" ht="15">
      <c r="B5" s="23" t="s">
        <v>135</v>
      </c>
      <c r="C5" s="24">
        <v>2019</v>
      </c>
      <c r="D5" s="24">
        <v>2020</v>
      </c>
      <c r="E5" s="24">
        <v>2021</v>
      </c>
      <c r="F5" s="24">
        <v>2022</v>
      </c>
      <c r="H5" s="196" t="s">
        <v>185</v>
      </c>
      <c r="I5" s="201"/>
      <c r="J5" s="201"/>
      <c r="K5" s="202"/>
      <c r="L5" s="202"/>
      <c r="M5" s="202"/>
      <c r="N5" s="202"/>
      <c r="O5" s="202"/>
      <c r="P5" s="202"/>
      <c r="Q5" s="202"/>
      <c r="R5" s="202"/>
      <c r="S5" s="202"/>
      <c r="T5" s="202"/>
      <c r="U5" s="202"/>
      <c r="V5" s="202"/>
      <c r="W5" s="202"/>
      <c r="X5" s="202"/>
      <c r="Y5" s="202"/>
      <c r="Z5" s="202"/>
      <c r="AA5" s="202"/>
      <c r="AB5" s="202"/>
      <c r="AC5" s="202"/>
      <c r="AD5" s="229"/>
    </row>
    <row r="6" spans="2:30" s="6" customFormat="1" ht="15.75" thickBot="1">
      <c r="B6" s="25"/>
      <c r="C6" s="26" t="s">
        <v>77</v>
      </c>
      <c r="D6" s="26" t="s">
        <v>77</v>
      </c>
      <c r="E6" s="26" t="s">
        <v>77</v>
      </c>
      <c r="F6" s="26" t="s">
        <v>77</v>
      </c>
      <c r="H6" s="212"/>
      <c r="I6" s="203"/>
      <c r="J6" s="203"/>
      <c r="K6" s="203"/>
      <c r="L6" s="203"/>
      <c r="M6" s="203"/>
      <c r="N6" s="203"/>
      <c r="O6" s="203"/>
      <c r="P6" s="203"/>
      <c r="Q6" s="203"/>
      <c r="R6" s="203"/>
      <c r="S6" s="203"/>
      <c r="T6" s="203"/>
      <c r="U6" s="203"/>
      <c r="V6" s="203"/>
      <c r="W6" s="203"/>
      <c r="X6" s="203"/>
      <c r="Y6" s="203"/>
      <c r="Z6" s="203"/>
      <c r="AA6" s="203"/>
      <c r="AB6" s="203"/>
      <c r="AC6" s="203"/>
      <c r="AD6" s="230"/>
    </row>
    <row r="7" spans="2:30" ht="15">
      <c r="B7" s="27" t="s">
        <v>0</v>
      </c>
      <c r="C7" s="188"/>
      <c r="D7" s="189"/>
      <c r="E7" s="189"/>
      <c r="F7" s="189"/>
      <c r="H7" s="213" t="s">
        <v>188</v>
      </c>
      <c r="I7" s="214"/>
      <c r="J7" s="214"/>
      <c r="K7" s="215"/>
      <c r="L7" s="215"/>
      <c r="M7" s="215"/>
      <c r="N7" s="215"/>
      <c r="O7" s="215"/>
      <c r="P7" s="215"/>
      <c r="Q7" s="215"/>
      <c r="R7" s="215"/>
      <c r="S7" s="215"/>
      <c r="T7" s="215"/>
      <c r="U7" s="215"/>
      <c r="V7" s="215"/>
      <c r="W7" s="215"/>
      <c r="X7" s="215"/>
      <c r="Y7" s="215"/>
      <c r="Z7" s="215"/>
      <c r="AA7" s="215"/>
      <c r="AB7" s="215"/>
      <c r="AC7" s="215"/>
      <c r="AD7" s="231"/>
    </row>
    <row r="8" spans="2:30" ht="14.25">
      <c r="B8" s="28" t="s">
        <v>62</v>
      </c>
      <c r="C8" s="190"/>
      <c r="D8" s="191"/>
      <c r="E8" s="191"/>
      <c r="F8" s="191"/>
      <c r="H8" s="209" t="s">
        <v>190</v>
      </c>
      <c r="I8" s="210"/>
      <c r="J8" s="210"/>
      <c r="K8" s="210"/>
      <c r="L8" s="210"/>
      <c r="M8" s="210"/>
      <c r="N8" s="210"/>
      <c r="O8" s="210"/>
      <c r="P8" s="210"/>
      <c r="Q8" s="210"/>
      <c r="R8" s="210"/>
      <c r="S8" s="210"/>
      <c r="T8" s="210"/>
      <c r="U8" s="210"/>
      <c r="V8" s="210"/>
      <c r="W8" s="210"/>
      <c r="X8" s="210"/>
      <c r="Y8" s="210"/>
      <c r="Z8" s="210"/>
      <c r="AA8" s="210"/>
      <c r="AB8" s="210"/>
      <c r="AC8" s="210"/>
      <c r="AD8" s="232"/>
    </row>
    <row r="9" spans="2:30" ht="15">
      <c r="B9" s="28" t="s">
        <v>118</v>
      </c>
      <c r="C9" s="190"/>
      <c r="D9" s="191"/>
      <c r="E9" s="191"/>
      <c r="F9" s="191"/>
      <c r="H9" s="209" t="s">
        <v>189</v>
      </c>
      <c r="I9" s="211"/>
      <c r="J9" s="211"/>
      <c r="K9" s="211"/>
      <c r="L9" s="211"/>
      <c r="M9" s="211"/>
      <c r="N9" s="211"/>
      <c r="O9" s="211"/>
      <c r="P9" s="211"/>
      <c r="Q9" s="211"/>
      <c r="R9" s="211"/>
      <c r="S9" s="211"/>
      <c r="T9" s="211"/>
      <c r="U9" s="211"/>
      <c r="V9" s="211"/>
      <c r="W9" s="210"/>
      <c r="X9" s="210"/>
      <c r="Y9" s="210"/>
      <c r="Z9" s="210"/>
      <c r="AA9" s="210"/>
      <c r="AB9" s="210"/>
      <c r="AC9" s="210"/>
      <c r="AD9" s="232"/>
    </row>
    <row r="10" spans="2:30" ht="15">
      <c r="B10" s="28" t="s">
        <v>119</v>
      </c>
      <c r="C10" s="190"/>
      <c r="D10" s="191"/>
      <c r="E10" s="191"/>
      <c r="F10" s="191"/>
      <c r="H10" s="209" t="s">
        <v>407</v>
      </c>
      <c r="I10" s="211"/>
      <c r="J10" s="211"/>
      <c r="K10" s="211"/>
      <c r="L10" s="211"/>
      <c r="M10" s="211"/>
      <c r="N10" s="211"/>
      <c r="O10" s="211"/>
      <c r="P10" s="211"/>
      <c r="Q10" s="211"/>
      <c r="R10" s="211"/>
      <c r="S10" s="211"/>
      <c r="T10" s="211"/>
      <c r="U10" s="211"/>
      <c r="V10" s="211"/>
      <c r="W10" s="210"/>
      <c r="X10" s="210"/>
      <c r="Y10" s="210"/>
      <c r="Z10" s="210"/>
      <c r="AA10" s="210"/>
      <c r="AB10" s="210"/>
      <c r="AC10" s="210"/>
      <c r="AD10" s="232"/>
    </row>
    <row r="11" spans="2:30" ht="14.25">
      <c r="B11" s="28" t="s">
        <v>120</v>
      </c>
      <c r="C11" s="190"/>
      <c r="D11" s="191"/>
      <c r="E11" s="191"/>
      <c r="F11" s="191"/>
      <c r="H11" s="209" t="s">
        <v>191</v>
      </c>
      <c r="I11" s="210"/>
      <c r="J11" s="210"/>
      <c r="K11" s="210"/>
      <c r="L11" s="210"/>
      <c r="M11" s="210"/>
      <c r="N11" s="210"/>
      <c r="O11" s="210"/>
      <c r="P11" s="210"/>
      <c r="Q11" s="210"/>
      <c r="R11" s="210"/>
      <c r="S11" s="210"/>
      <c r="T11" s="210"/>
      <c r="U11" s="210"/>
      <c r="V11" s="210"/>
      <c r="W11" s="210"/>
      <c r="X11" s="210"/>
      <c r="Y11" s="210"/>
      <c r="Z11" s="210"/>
      <c r="AA11" s="210"/>
      <c r="AB11" s="210"/>
      <c r="AC11" s="210"/>
      <c r="AD11" s="232"/>
    </row>
    <row r="12" spans="2:30" s="8" customFormat="1" ht="15">
      <c r="B12" s="29" t="s">
        <v>136</v>
      </c>
      <c r="C12" s="20">
        <f>SUM(C7:C11)</f>
        <v>0</v>
      </c>
      <c r="D12" s="20">
        <f t="shared" ref="D12:F12" si="0">SUM(D7:D11)</f>
        <v>0</v>
      </c>
      <c r="E12" s="20">
        <f t="shared" si="0"/>
        <v>0</v>
      </c>
      <c r="F12" s="20">
        <f t="shared" si="0"/>
        <v>0</v>
      </c>
      <c r="H12" s="209" t="s">
        <v>193</v>
      </c>
      <c r="I12" s="210"/>
      <c r="J12" s="210"/>
      <c r="K12" s="210"/>
      <c r="L12" s="210"/>
      <c r="M12" s="210"/>
      <c r="N12" s="210"/>
      <c r="O12" s="210"/>
      <c r="P12" s="210"/>
      <c r="Q12" s="210"/>
      <c r="R12" s="210"/>
      <c r="S12" s="210"/>
      <c r="T12" s="210"/>
      <c r="U12" s="210"/>
      <c r="V12" s="210"/>
      <c r="W12" s="211"/>
      <c r="X12" s="211"/>
      <c r="Y12" s="211"/>
      <c r="Z12" s="211"/>
      <c r="AA12" s="211"/>
      <c r="AB12" s="211"/>
      <c r="AC12" s="211"/>
      <c r="AD12" s="233"/>
    </row>
    <row r="13" spans="2:30" s="8" customFormat="1" ht="15">
      <c r="B13" s="195" t="s">
        <v>176</v>
      </c>
      <c r="C13" s="194">
        <f>IF(C14=0,SUM(C15:C18),C14)+C18</f>
        <v>0</v>
      </c>
      <c r="D13" s="194">
        <f t="shared" ref="D13:F13" si="1">IF(D14=0,SUM(D15:D18),D14)+D18</f>
        <v>0</v>
      </c>
      <c r="E13" s="194">
        <f t="shared" si="1"/>
        <v>0</v>
      </c>
      <c r="F13" s="194">
        <f t="shared" si="1"/>
        <v>0</v>
      </c>
      <c r="H13" s="209"/>
      <c r="I13" s="210"/>
      <c r="J13" s="210"/>
      <c r="K13" s="210"/>
      <c r="L13" s="210"/>
      <c r="M13" s="210"/>
      <c r="N13" s="210"/>
      <c r="O13" s="210"/>
      <c r="P13" s="210"/>
      <c r="Q13" s="210"/>
      <c r="R13" s="210"/>
      <c r="S13" s="210"/>
      <c r="T13" s="210"/>
      <c r="U13" s="210"/>
      <c r="V13" s="210"/>
      <c r="W13" s="211"/>
      <c r="X13" s="211"/>
      <c r="Y13" s="211"/>
      <c r="Z13" s="211"/>
      <c r="AA13" s="211"/>
      <c r="AB13" s="211"/>
      <c r="AC13" s="211"/>
      <c r="AD13" s="233"/>
    </row>
    <row r="14" spans="2:30" ht="14.25">
      <c r="B14" s="28" t="s">
        <v>144</v>
      </c>
      <c r="C14" s="190"/>
      <c r="D14" s="191"/>
      <c r="E14" s="191"/>
      <c r="F14" s="191"/>
      <c r="H14" s="205"/>
      <c r="I14" s="204"/>
      <c r="J14" s="204"/>
      <c r="K14" s="204"/>
      <c r="L14" s="204"/>
      <c r="M14" s="204"/>
      <c r="N14" s="204"/>
      <c r="O14" s="204"/>
      <c r="P14" s="204"/>
      <c r="Q14" s="204"/>
      <c r="R14" s="204"/>
      <c r="S14" s="204"/>
      <c r="T14" s="204"/>
      <c r="U14" s="204"/>
      <c r="V14" s="204"/>
      <c r="W14" s="204"/>
      <c r="X14" s="204"/>
      <c r="Y14" s="204"/>
      <c r="Z14" s="204"/>
      <c r="AA14" s="204"/>
      <c r="AB14" s="204"/>
      <c r="AC14" s="204"/>
      <c r="AD14" s="234"/>
    </row>
    <row r="15" spans="2:30" ht="14.25" hidden="1" outlineLevel="1">
      <c r="B15" s="28" t="s">
        <v>61</v>
      </c>
      <c r="C15" s="190"/>
      <c r="D15" s="191"/>
      <c r="E15" s="191"/>
      <c r="F15" s="191"/>
      <c r="H15" s="205"/>
      <c r="I15" s="204"/>
      <c r="J15" s="204"/>
      <c r="K15" s="204"/>
      <c r="L15" s="204"/>
      <c r="M15" s="204"/>
      <c r="N15" s="204"/>
      <c r="O15" s="204"/>
      <c r="P15" s="204"/>
      <c r="Q15" s="204"/>
      <c r="R15" s="204"/>
      <c r="S15" s="204"/>
      <c r="T15" s="204"/>
      <c r="U15" s="204"/>
      <c r="V15" s="204"/>
      <c r="W15" s="204"/>
      <c r="X15" s="204"/>
      <c r="Y15" s="204"/>
      <c r="Z15" s="204"/>
      <c r="AA15" s="204"/>
      <c r="AB15" s="204"/>
      <c r="AC15" s="204"/>
      <c r="AD15" s="234"/>
    </row>
    <row r="16" spans="2:30" ht="14.25" hidden="1" outlineLevel="1">
      <c r="B16" s="28" t="s">
        <v>24</v>
      </c>
      <c r="C16" s="190"/>
      <c r="D16" s="191"/>
      <c r="E16" s="191"/>
      <c r="F16" s="191"/>
      <c r="H16" s="205"/>
      <c r="I16" s="204"/>
      <c r="J16" s="204"/>
      <c r="K16" s="204"/>
      <c r="L16" s="204"/>
      <c r="M16" s="204"/>
      <c r="N16" s="204"/>
      <c r="O16" s="204"/>
      <c r="P16" s="204"/>
      <c r="Q16" s="204"/>
      <c r="R16" s="204"/>
      <c r="S16" s="204"/>
      <c r="T16" s="204"/>
      <c r="U16" s="204"/>
      <c r="V16" s="204"/>
      <c r="W16" s="204"/>
      <c r="X16" s="204"/>
      <c r="Y16" s="204"/>
      <c r="Z16" s="204"/>
      <c r="AA16" s="204"/>
      <c r="AB16" s="204"/>
      <c r="AC16" s="204"/>
      <c r="AD16" s="234"/>
    </row>
    <row r="17" spans="2:30" ht="14.25" hidden="1" outlineLevel="1">
      <c r="B17" s="28" t="s">
        <v>60</v>
      </c>
      <c r="C17" s="190"/>
      <c r="D17" s="191"/>
      <c r="E17" s="191"/>
      <c r="F17" s="191"/>
      <c r="H17" s="205"/>
      <c r="I17" s="204"/>
      <c r="J17" s="204"/>
      <c r="K17" s="204"/>
      <c r="L17" s="204"/>
      <c r="M17" s="204"/>
      <c r="N17" s="204"/>
      <c r="O17" s="204"/>
      <c r="P17" s="204"/>
      <c r="Q17" s="204"/>
      <c r="R17" s="204"/>
      <c r="S17" s="210"/>
      <c r="T17" s="210"/>
      <c r="U17" s="210"/>
      <c r="V17" s="210"/>
      <c r="W17" s="204"/>
      <c r="X17" s="204"/>
      <c r="Y17" s="204"/>
      <c r="Z17" s="204"/>
      <c r="AA17" s="204"/>
      <c r="AB17" s="204"/>
      <c r="AC17" s="204"/>
      <c r="AD17" s="234"/>
    </row>
    <row r="18" spans="2:30" ht="15" collapsed="1">
      <c r="B18" s="28" t="s">
        <v>120</v>
      </c>
      <c r="C18" s="190"/>
      <c r="D18" s="191"/>
      <c r="E18" s="191"/>
      <c r="F18" s="191"/>
      <c r="H18" s="216" t="s">
        <v>192</v>
      </c>
      <c r="I18" s="217"/>
      <c r="J18" s="217"/>
      <c r="K18" s="217"/>
      <c r="L18" s="204"/>
      <c r="M18" s="204"/>
      <c r="N18" s="204"/>
      <c r="O18" s="204"/>
      <c r="P18" s="204"/>
      <c r="Q18" s="204"/>
      <c r="R18" s="204"/>
      <c r="S18" s="204"/>
      <c r="T18" s="204"/>
      <c r="U18" s="204"/>
      <c r="V18" s="204"/>
      <c r="W18" s="204"/>
      <c r="X18" s="204"/>
      <c r="Y18" s="204"/>
      <c r="Z18" s="204"/>
      <c r="AA18" s="204"/>
      <c r="AB18" s="204"/>
      <c r="AC18" s="204"/>
      <c r="AD18" s="234"/>
    </row>
    <row r="19" spans="2:30" s="8" customFormat="1" ht="15">
      <c r="B19" s="29" t="s">
        <v>137</v>
      </c>
      <c r="C19" s="20">
        <f t="shared" ref="C19:F19" si="2">C12-C13</f>
        <v>0</v>
      </c>
      <c r="D19" s="20">
        <f t="shared" si="2"/>
        <v>0</v>
      </c>
      <c r="E19" s="20">
        <f t="shared" si="2"/>
        <v>0</v>
      </c>
      <c r="F19" s="20">
        <f t="shared" si="2"/>
        <v>0</v>
      </c>
      <c r="H19" s="206"/>
      <c r="I19" s="204" t="s">
        <v>204</v>
      </c>
      <c r="J19" s="204"/>
      <c r="K19" s="204"/>
      <c r="L19" s="204"/>
      <c r="M19" s="204"/>
      <c r="N19" s="204"/>
      <c r="O19" s="204"/>
      <c r="P19" s="208"/>
      <c r="Q19" s="208"/>
      <c r="R19" s="208"/>
      <c r="S19" s="208"/>
      <c r="T19" s="208"/>
      <c r="U19" s="208"/>
      <c r="V19" s="208"/>
      <c r="W19" s="208"/>
      <c r="X19" s="208"/>
      <c r="Y19" s="208"/>
      <c r="Z19" s="208"/>
      <c r="AA19" s="208"/>
      <c r="AB19" s="208"/>
      <c r="AC19" s="208"/>
      <c r="AD19" s="235"/>
    </row>
    <row r="20" spans="2:30" s="8" customFormat="1" ht="15">
      <c r="B20" s="195" t="s">
        <v>177</v>
      </c>
      <c r="C20" s="194">
        <f>IF(C21=0,SUM(C22:C24),C21)+C24</f>
        <v>0</v>
      </c>
      <c r="D20" s="194">
        <f t="shared" ref="D20:F20" si="3">IF(D21=0,SUM(D22:D24),D21)+D24</f>
        <v>0</v>
      </c>
      <c r="E20" s="194">
        <f t="shared" si="3"/>
        <v>0</v>
      </c>
      <c r="F20" s="194">
        <f t="shared" si="3"/>
        <v>0</v>
      </c>
      <c r="H20" s="223"/>
      <c r="I20" s="204" t="s">
        <v>187</v>
      </c>
      <c r="J20" s="204"/>
      <c r="K20" s="204"/>
      <c r="L20" s="204"/>
      <c r="M20" s="204"/>
      <c r="N20" s="204"/>
      <c r="O20" s="204"/>
      <c r="P20" s="204"/>
      <c r="Q20" s="204"/>
      <c r="R20" s="208"/>
      <c r="S20" s="208"/>
      <c r="T20" s="208"/>
      <c r="U20" s="208"/>
      <c r="V20" s="208"/>
      <c r="W20" s="208"/>
      <c r="X20" s="208"/>
      <c r="Y20" s="208"/>
      <c r="Z20" s="208"/>
      <c r="AA20" s="208"/>
      <c r="AB20" s="208"/>
      <c r="AC20" s="208"/>
      <c r="AD20" s="235"/>
    </row>
    <row r="21" spans="2:30" ht="14.25">
      <c r="B21" s="28" t="s">
        <v>145</v>
      </c>
      <c r="C21" s="190"/>
      <c r="D21" s="191"/>
      <c r="E21" s="191"/>
      <c r="F21" s="191"/>
      <c r="H21" s="224"/>
      <c r="I21" s="204" t="s">
        <v>186</v>
      </c>
      <c r="J21" s="204"/>
      <c r="K21" s="204"/>
      <c r="L21" s="204"/>
      <c r="M21" s="204"/>
      <c r="N21" s="204"/>
      <c r="O21" s="204"/>
      <c r="P21" s="204"/>
      <c r="Q21" s="204"/>
      <c r="R21" s="204"/>
      <c r="S21" s="204"/>
      <c r="T21" s="204"/>
      <c r="U21" s="204"/>
      <c r="V21" s="204"/>
      <c r="W21" s="204"/>
      <c r="X21" s="204"/>
      <c r="Y21" s="204"/>
      <c r="Z21" s="204"/>
      <c r="AA21" s="204"/>
      <c r="AB21" s="204"/>
      <c r="AC21" s="204"/>
      <c r="AD21" s="234"/>
    </row>
    <row r="22" spans="2:30" ht="14.25" outlineLevel="1">
      <c r="B22" s="28" t="s">
        <v>68</v>
      </c>
      <c r="C22" s="190"/>
      <c r="D22" s="191"/>
      <c r="E22" s="191"/>
      <c r="F22" s="191"/>
      <c r="H22" s="205"/>
      <c r="I22" s="204"/>
      <c r="J22" s="204"/>
      <c r="K22" s="204"/>
      <c r="L22" s="204"/>
      <c r="M22" s="204"/>
      <c r="N22" s="204"/>
      <c r="O22" s="204"/>
      <c r="P22" s="204"/>
      <c r="Q22" s="204"/>
      <c r="R22" s="204"/>
      <c r="S22" s="204"/>
      <c r="T22" s="204"/>
      <c r="U22" s="204"/>
      <c r="V22" s="204"/>
      <c r="W22" s="204"/>
      <c r="X22" s="204"/>
      <c r="Y22" s="204"/>
      <c r="Z22" s="204"/>
      <c r="AA22" s="204"/>
      <c r="AB22" s="204"/>
      <c r="AC22" s="204"/>
      <c r="AD22" s="234"/>
    </row>
    <row r="23" spans="2:30" ht="14.25" outlineLevel="1">
      <c r="B23" s="28" t="s">
        <v>132</v>
      </c>
      <c r="C23" s="190"/>
      <c r="D23" s="191"/>
      <c r="E23" s="191"/>
      <c r="F23" s="191"/>
      <c r="H23" s="205" t="s">
        <v>184</v>
      </c>
      <c r="I23" s="204"/>
      <c r="J23" s="204"/>
      <c r="K23" s="204"/>
      <c r="L23" s="204"/>
      <c r="M23" s="204"/>
      <c r="N23" s="204"/>
      <c r="O23" s="204"/>
      <c r="P23" s="204"/>
      <c r="Q23" s="204"/>
      <c r="R23" s="204"/>
      <c r="S23" s="204"/>
      <c r="T23" s="204"/>
      <c r="U23" s="204"/>
      <c r="V23" s="204"/>
      <c r="W23" s="204"/>
      <c r="X23" s="204"/>
      <c r="Y23" s="204"/>
      <c r="Z23" s="204"/>
      <c r="AA23" s="204"/>
      <c r="AB23" s="204"/>
      <c r="AC23" s="204"/>
      <c r="AD23" s="234"/>
    </row>
    <row r="24" spans="2:30" ht="14.25">
      <c r="B24" s="28" t="s">
        <v>120</v>
      </c>
      <c r="C24" s="190"/>
      <c r="D24" s="190"/>
      <c r="E24" s="190"/>
      <c r="F24" s="190"/>
      <c r="H24" s="205"/>
      <c r="I24" s="204"/>
      <c r="J24" s="204"/>
      <c r="K24" s="204"/>
      <c r="L24" s="204"/>
      <c r="M24" s="204"/>
      <c r="N24" s="204"/>
      <c r="O24" s="204"/>
      <c r="P24" s="204"/>
      <c r="Q24" s="204"/>
      <c r="R24" s="204"/>
      <c r="S24" s="204"/>
      <c r="T24" s="204"/>
      <c r="U24" s="204"/>
      <c r="V24" s="204"/>
      <c r="W24" s="204"/>
      <c r="X24" s="204"/>
      <c r="Y24" s="204"/>
      <c r="Z24" s="204"/>
      <c r="AA24" s="204"/>
      <c r="AB24" s="204"/>
      <c r="AC24" s="204"/>
      <c r="AD24" s="234"/>
    </row>
    <row r="25" spans="2:30" s="8" customFormat="1" ht="15">
      <c r="B25" s="29" t="s">
        <v>138</v>
      </c>
      <c r="C25" s="20">
        <f t="shared" ref="C25:F25" si="4">C19-C20</f>
        <v>0</v>
      </c>
      <c r="D25" s="20">
        <f t="shared" si="4"/>
        <v>0</v>
      </c>
      <c r="E25" s="20">
        <f t="shared" si="4"/>
        <v>0</v>
      </c>
      <c r="F25" s="20">
        <f t="shared" si="4"/>
        <v>0</v>
      </c>
      <c r="H25" s="207" t="s">
        <v>195</v>
      </c>
      <c r="I25" s="204"/>
      <c r="J25" s="204"/>
      <c r="K25" s="204"/>
      <c r="L25" s="204"/>
      <c r="M25" s="204"/>
      <c r="N25" s="204"/>
      <c r="O25" s="204"/>
      <c r="P25" s="204"/>
      <c r="Q25" s="204"/>
      <c r="R25" s="204"/>
      <c r="S25" s="208"/>
      <c r="T25" s="208"/>
      <c r="U25" s="208"/>
      <c r="V25" s="208"/>
      <c r="W25" s="208"/>
      <c r="X25" s="208"/>
      <c r="Y25" s="208"/>
      <c r="Z25" s="208"/>
      <c r="AA25" s="208"/>
      <c r="AB25" s="208"/>
      <c r="AC25" s="208"/>
      <c r="AD25" s="235"/>
    </row>
    <row r="26" spans="2:30" s="8" customFormat="1" ht="15">
      <c r="B26" s="195" t="s">
        <v>178</v>
      </c>
      <c r="C26" s="194">
        <f>IF(C27=0,C28+C34+C46,C27)</f>
        <v>0</v>
      </c>
      <c r="D26" s="194">
        <f>IF(D27=0,D28+D34+D46,D27)</f>
        <v>0</v>
      </c>
      <c r="E26" s="194">
        <f>IF(E27=0,E28+E34+E46,E27)</f>
        <v>0</v>
      </c>
      <c r="F26" s="194">
        <f>IF(F27=0,F28+F34+F46,F27)</f>
        <v>0</v>
      </c>
      <c r="H26" s="205" t="s">
        <v>199</v>
      </c>
      <c r="I26" s="204"/>
      <c r="J26" s="204"/>
      <c r="K26" s="204"/>
      <c r="L26" s="204"/>
      <c r="M26" s="204"/>
      <c r="N26" s="204"/>
      <c r="O26" s="204"/>
      <c r="P26" s="208"/>
      <c r="Q26" s="208"/>
      <c r="R26" s="204"/>
      <c r="S26" s="208"/>
      <c r="T26" s="208"/>
      <c r="U26" s="208"/>
      <c r="V26" s="208"/>
      <c r="W26" s="208"/>
      <c r="X26" s="208"/>
      <c r="Y26" s="208"/>
      <c r="Z26" s="208"/>
      <c r="AA26" s="208"/>
      <c r="AB26" s="208"/>
      <c r="AC26" s="208"/>
      <c r="AD26" s="235"/>
    </row>
    <row r="27" spans="2:30" ht="14.25">
      <c r="B27" s="28" t="s">
        <v>146</v>
      </c>
      <c r="C27" s="190"/>
      <c r="D27" s="191"/>
      <c r="E27" s="191"/>
      <c r="F27" s="191"/>
      <c r="H27" s="205" t="s">
        <v>194</v>
      </c>
      <c r="I27" s="204"/>
      <c r="J27" s="204"/>
      <c r="K27" s="204"/>
      <c r="L27" s="204"/>
      <c r="M27" s="204"/>
      <c r="N27" s="204"/>
      <c r="O27" s="204"/>
      <c r="P27" s="204"/>
      <c r="Q27" s="204"/>
      <c r="R27" s="204"/>
      <c r="S27" s="204"/>
      <c r="T27" s="204"/>
      <c r="U27" s="204"/>
      <c r="V27" s="204"/>
      <c r="W27" s="204"/>
      <c r="X27" s="204"/>
      <c r="Y27" s="204"/>
      <c r="Z27" s="204"/>
      <c r="AA27" s="204"/>
      <c r="AB27" s="204"/>
      <c r="AC27" s="204"/>
      <c r="AD27" s="234"/>
    </row>
    <row r="28" spans="2:30" s="8" customFormat="1" ht="15">
      <c r="B28" s="195" t="s">
        <v>179</v>
      </c>
      <c r="C28" s="194">
        <f>IF(C29=0,SUM(C30:C33),C29)+C33</f>
        <v>0</v>
      </c>
      <c r="D28" s="194">
        <f t="shared" ref="D28:F28" si="5">IF(D29=0,SUM(D30:D33),D29)+D33</f>
        <v>0</v>
      </c>
      <c r="E28" s="194">
        <f t="shared" si="5"/>
        <v>0</v>
      </c>
      <c r="F28" s="194">
        <f t="shared" si="5"/>
        <v>0</v>
      </c>
      <c r="H28" s="205" t="s">
        <v>409</v>
      </c>
      <c r="I28" s="204"/>
      <c r="J28" s="204"/>
      <c r="K28" s="204"/>
      <c r="L28" s="204"/>
      <c r="M28" s="204"/>
      <c r="N28" s="204"/>
      <c r="O28" s="204"/>
      <c r="P28" s="208"/>
      <c r="Q28" s="208"/>
      <c r="R28" s="208"/>
      <c r="S28" s="208"/>
      <c r="T28" s="208"/>
      <c r="U28" s="208"/>
      <c r="V28" s="208"/>
      <c r="W28" s="208"/>
      <c r="X28" s="208"/>
      <c r="Y28" s="208"/>
      <c r="Z28" s="208"/>
      <c r="AA28" s="208"/>
      <c r="AB28" s="208"/>
      <c r="AC28" s="208"/>
      <c r="AD28" s="235"/>
    </row>
    <row r="29" spans="2:30" ht="14.25">
      <c r="B29" s="28" t="s">
        <v>147</v>
      </c>
      <c r="C29" s="190"/>
      <c r="D29" s="191"/>
      <c r="E29" s="191"/>
      <c r="F29" s="191"/>
      <c r="H29" s="205"/>
      <c r="I29" s="204"/>
      <c r="J29" s="204"/>
      <c r="K29" s="204"/>
      <c r="L29" s="204"/>
      <c r="M29" s="204"/>
      <c r="N29" s="204"/>
      <c r="O29" s="204"/>
      <c r="P29" s="204"/>
      <c r="Q29" s="204"/>
      <c r="R29" s="204"/>
      <c r="S29" s="204"/>
      <c r="T29" s="204"/>
      <c r="U29" s="204"/>
      <c r="V29" s="204"/>
      <c r="W29" s="204"/>
      <c r="X29" s="204"/>
      <c r="Y29" s="204"/>
      <c r="Z29" s="204"/>
      <c r="AA29" s="204"/>
      <c r="AB29" s="204"/>
      <c r="AC29" s="204"/>
      <c r="AD29" s="234"/>
    </row>
    <row r="30" spans="2:30" ht="14.25" outlineLevel="1">
      <c r="B30" s="28" t="s">
        <v>1</v>
      </c>
      <c r="C30" s="190"/>
      <c r="D30" s="191"/>
      <c r="E30" s="191"/>
      <c r="F30" s="191"/>
      <c r="H30" s="205"/>
      <c r="I30" s="204"/>
      <c r="J30" s="204"/>
      <c r="K30" s="204"/>
      <c r="L30" s="204"/>
      <c r="M30" s="204"/>
      <c r="N30" s="204"/>
      <c r="O30" s="204"/>
      <c r="P30" s="204"/>
      <c r="Q30" s="204"/>
      <c r="R30" s="204"/>
      <c r="S30" s="204"/>
      <c r="T30" s="204"/>
      <c r="U30" s="204"/>
      <c r="V30" s="204"/>
      <c r="W30" s="204"/>
      <c r="X30" s="204"/>
      <c r="Y30" s="204"/>
      <c r="Z30" s="204"/>
      <c r="AA30" s="204"/>
      <c r="AB30" s="204"/>
      <c r="AC30" s="204"/>
      <c r="AD30" s="234"/>
    </row>
    <row r="31" spans="2:30" ht="15" outlineLevel="1">
      <c r="B31" s="28" t="s">
        <v>133</v>
      </c>
      <c r="C31" s="190"/>
      <c r="D31" s="191"/>
      <c r="E31" s="191"/>
      <c r="F31" s="191"/>
      <c r="H31" s="207" t="s">
        <v>196</v>
      </c>
      <c r="I31" s="204"/>
      <c r="J31" s="204"/>
      <c r="K31" s="204"/>
      <c r="L31" s="204"/>
      <c r="M31" s="204"/>
      <c r="N31" s="204"/>
      <c r="O31" s="204"/>
      <c r="P31" s="204"/>
      <c r="Q31" s="204"/>
      <c r="R31" s="204"/>
      <c r="S31" s="204"/>
      <c r="T31" s="204"/>
      <c r="U31" s="204"/>
      <c r="V31" s="204"/>
      <c r="W31" s="204"/>
      <c r="X31" s="204"/>
      <c r="Y31" s="204"/>
      <c r="Z31" s="204"/>
      <c r="AA31" s="204"/>
      <c r="AB31" s="204"/>
      <c r="AC31" s="204"/>
      <c r="AD31" s="234"/>
    </row>
    <row r="32" spans="2:30" ht="14.25" outlineLevel="1">
      <c r="B32" s="28" t="s">
        <v>2</v>
      </c>
      <c r="C32" s="190"/>
      <c r="D32" s="191"/>
      <c r="E32" s="191"/>
      <c r="F32" s="191"/>
      <c r="H32" s="205" t="s">
        <v>198</v>
      </c>
      <c r="I32" s="204"/>
      <c r="J32" s="204"/>
      <c r="K32" s="204"/>
      <c r="L32" s="204"/>
      <c r="M32" s="204"/>
      <c r="N32" s="204"/>
      <c r="O32" s="204"/>
      <c r="P32" s="204"/>
      <c r="Q32" s="204"/>
      <c r="R32" s="204"/>
      <c r="S32" s="204"/>
      <c r="T32" s="204"/>
      <c r="U32" s="204"/>
      <c r="V32" s="204"/>
      <c r="W32" s="204"/>
      <c r="X32" s="204"/>
      <c r="Y32" s="204"/>
      <c r="Z32" s="204"/>
      <c r="AA32" s="204"/>
      <c r="AB32" s="204"/>
      <c r="AC32" s="204"/>
      <c r="AD32" s="234"/>
    </row>
    <row r="33" spans="2:30" ht="14.25">
      <c r="B33" s="28" t="s">
        <v>120</v>
      </c>
      <c r="C33" s="190"/>
      <c r="D33" s="191"/>
      <c r="E33" s="191"/>
      <c r="F33" s="191"/>
      <c r="H33" s="205" t="s">
        <v>197</v>
      </c>
      <c r="I33" s="204"/>
      <c r="J33" s="204"/>
      <c r="K33" s="204"/>
      <c r="L33" s="204"/>
      <c r="M33" s="204"/>
      <c r="N33" s="204"/>
      <c r="O33" s="204"/>
      <c r="P33" s="204"/>
      <c r="Q33" s="204"/>
      <c r="R33" s="204"/>
      <c r="S33" s="204"/>
      <c r="T33" s="204"/>
      <c r="U33" s="204"/>
      <c r="V33" s="204"/>
      <c r="W33" s="204"/>
      <c r="X33" s="204"/>
      <c r="Y33" s="204"/>
      <c r="Z33" s="204"/>
      <c r="AA33" s="204"/>
      <c r="AB33" s="204"/>
      <c r="AC33" s="204"/>
      <c r="AD33" s="234"/>
    </row>
    <row r="34" spans="2:30" s="8" customFormat="1" ht="15">
      <c r="B34" s="195" t="s">
        <v>180</v>
      </c>
      <c r="C34" s="194">
        <f>IF(C35=0,SUM(C36:C45),C35)+C45</f>
        <v>0</v>
      </c>
      <c r="D34" s="194">
        <f t="shared" ref="D34:F34" si="6">IF(D35=0,SUM(D36:D45),D35)+D45</f>
        <v>0</v>
      </c>
      <c r="E34" s="194">
        <f t="shared" si="6"/>
        <v>0</v>
      </c>
      <c r="F34" s="194">
        <f t="shared" si="6"/>
        <v>0</v>
      </c>
      <c r="H34" s="205" t="s">
        <v>200</v>
      </c>
      <c r="I34" s="208"/>
      <c r="J34" s="208"/>
      <c r="K34" s="208"/>
      <c r="L34" s="208"/>
      <c r="M34" s="208"/>
      <c r="N34" s="208"/>
      <c r="O34" s="208"/>
      <c r="P34" s="208"/>
      <c r="Q34" s="208"/>
      <c r="R34" s="208"/>
      <c r="S34" s="208"/>
      <c r="T34" s="208"/>
      <c r="U34" s="208"/>
      <c r="V34" s="208"/>
      <c r="W34" s="208"/>
      <c r="X34" s="208"/>
      <c r="Y34" s="208"/>
      <c r="Z34" s="208"/>
      <c r="AA34" s="208"/>
      <c r="AB34" s="208"/>
      <c r="AC34" s="208"/>
      <c r="AD34" s="235"/>
    </row>
    <row r="35" spans="2:30" ht="14.25">
      <c r="B35" s="28" t="s">
        <v>148</v>
      </c>
      <c r="C35" s="190"/>
      <c r="D35" s="191"/>
      <c r="E35" s="191"/>
      <c r="F35" s="191"/>
      <c r="H35" s="205" t="s">
        <v>201</v>
      </c>
      <c r="I35" s="204"/>
      <c r="J35" s="204"/>
      <c r="K35" s="204"/>
      <c r="L35" s="204"/>
      <c r="M35" s="204"/>
      <c r="N35" s="204"/>
      <c r="O35" s="204"/>
      <c r="P35" s="204"/>
      <c r="Q35" s="204"/>
      <c r="R35" s="204"/>
      <c r="S35" s="204"/>
      <c r="T35" s="204"/>
      <c r="U35" s="204"/>
      <c r="V35" s="204"/>
      <c r="W35" s="204"/>
      <c r="X35" s="204"/>
      <c r="Y35" s="204"/>
      <c r="Z35" s="204"/>
      <c r="AA35" s="204"/>
      <c r="AB35" s="204"/>
      <c r="AC35" s="204"/>
      <c r="AD35" s="234"/>
    </row>
    <row r="36" spans="2:30" ht="14.25" outlineLevel="1">
      <c r="B36" s="28" t="s">
        <v>66</v>
      </c>
      <c r="C36" s="190"/>
      <c r="D36" s="191"/>
      <c r="E36" s="191"/>
      <c r="F36" s="191"/>
      <c r="H36" s="205"/>
      <c r="I36" s="204"/>
      <c r="J36" s="204"/>
      <c r="K36" s="204"/>
      <c r="L36" s="204"/>
      <c r="M36" s="204"/>
      <c r="N36" s="204"/>
      <c r="O36" s="204"/>
      <c r="P36" s="204"/>
      <c r="Q36" s="204"/>
      <c r="R36" s="204"/>
      <c r="S36" s="204"/>
      <c r="T36" s="204"/>
      <c r="U36" s="204"/>
      <c r="V36" s="204"/>
      <c r="W36" s="204"/>
      <c r="X36" s="204"/>
      <c r="Y36" s="204"/>
      <c r="Z36" s="204"/>
      <c r="AA36" s="204"/>
      <c r="AB36" s="204"/>
      <c r="AC36" s="204"/>
      <c r="AD36" s="234"/>
    </row>
    <row r="37" spans="2:30" ht="14.25" outlineLevel="1">
      <c r="B37" s="28" t="s">
        <v>3</v>
      </c>
      <c r="C37" s="190"/>
      <c r="D37" s="191"/>
      <c r="E37" s="191"/>
      <c r="F37" s="191"/>
      <c r="H37" s="205"/>
      <c r="I37" s="204"/>
      <c r="J37" s="204"/>
      <c r="K37" s="204"/>
      <c r="L37" s="204"/>
      <c r="M37" s="204"/>
      <c r="N37" s="204"/>
      <c r="O37" s="204"/>
      <c r="P37" s="204"/>
      <c r="Q37" s="204"/>
      <c r="R37" s="204"/>
      <c r="S37" s="204"/>
      <c r="T37" s="204"/>
      <c r="U37" s="204"/>
      <c r="V37" s="204"/>
      <c r="W37" s="204"/>
      <c r="X37" s="204"/>
      <c r="Y37" s="204"/>
      <c r="Z37" s="204"/>
      <c r="AA37" s="204"/>
      <c r="AB37" s="204"/>
      <c r="AC37" s="204"/>
      <c r="AD37" s="234"/>
    </row>
    <row r="38" spans="2:30" ht="14.25" outlineLevel="1">
      <c r="B38" s="28" t="s">
        <v>4</v>
      </c>
      <c r="C38" s="190"/>
      <c r="D38" s="191"/>
      <c r="E38" s="191"/>
      <c r="F38" s="191"/>
      <c r="H38" s="205"/>
      <c r="I38" s="204"/>
      <c r="J38" s="204"/>
      <c r="K38" s="204"/>
      <c r="L38" s="204"/>
      <c r="M38" s="204"/>
      <c r="N38" s="204"/>
      <c r="O38" s="204"/>
      <c r="P38" s="204"/>
      <c r="Q38" s="204"/>
      <c r="R38" s="204"/>
      <c r="S38" s="204"/>
      <c r="T38" s="204"/>
      <c r="U38" s="204"/>
      <c r="V38" s="204"/>
      <c r="W38" s="204"/>
      <c r="X38" s="204"/>
      <c r="Y38" s="204"/>
      <c r="Z38" s="204"/>
      <c r="AA38" s="204"/>
      <c r="AB38" s="204"/>
      <c r="AC38" s="204"/>
      <c r="AD38" s="234"/>
    </row>
    <row r="39" spans="2:30" ht="14.25" outlineLevel="1">
      <c r="B39" s="28" t="s">
        <v>55</v>
      </c>
      <c r="C39" s="190"/>
      <c r="D39" s="191"/>
      <c r="E39" s="191"/>
      <c r="F39" s="191"/>
      <c r="H39" s="205"/>
      <c r="I39" s="204"/>
      <c r="J39" s="204"/>
      <c r="K39" s="204"/>
      <c r="L39" s="204"/>
      <c r="M39" s="204"/>
      <c r="N39" s="204"/>
      <c r="O39" s="204"/>
      <c r="P39" s="204"/>
      <c r="Q39" s="204"/>
      <c r="R39" s="204"/>
      <c r="S39" s="204"/>
      <c r="T39" s="204"/>
      <c r="U39" s="204"/>
      <c r="V39" s="204"/>
      <c r="W39" s="204"/>
      <c r="X39" s="204"/>
      <c r="Y39" s="204"/>
      <c r="Z39" s="204"/>
      <c r="AA39" s="204"/>
      <c r="AB39" s="204"/>
      <c r="AC39" s="204"/>
      <c r="AD39" s="234"/>
    </row>
    <row r="40" spans="2:30" ht="14.25" outlineLevel="1">
      <c r="B40" s="28" t="s">
        <v>56</v>
      </c>
      <c r="C40" s="190"/>
      <c r="D40" s="191"/>
      <c r="E40" s="191"/>
      <c r="F40" s="191"/>
      <c r="H40" s="205"/>
      <c r="I40" s="204"/>
      <c r="J40" s="204"/>
      <c r="K40" s="204"/>
      <c r="L40" s="204"/>
      <c r="M40" s="204"/>
      <c r="N40" s="204"/>
      <c r="O40" s="204"/>
      <c r="P40" s="204"/>
      <c r="Q40" s="204"/>
      <c r="R40" s="204"/>
      <c r="S40" s="204"/>
      <c r="T40" s="204"/>
      <c r="U40" s="204"/>
      <c r="V40" s="204"/>
      <c r="W40" s="204"/>
      <c r="X40" s="204"/>
      <c r="Y40" s="204"/>
      <c r="Z40" s="204"/>
      <c r="AA40" s="204"/>
      <c r="AB40" s="204"/>
      <c r="AC40" s="204"/>
      <c r="AD40" s="234"/>
    </row>
    <row r="41" spans="2:30" ht="14.25" outlineLevel="1">
      <c r="B41" s="28" t="s">
        <v>5</v>
      </c>
      <c r="C41" s="190"/>
      <c r="D41" s="191"/>
      <c r="E41" s="191"/>
      <c r="F41" s="191"/>
      <c r="H41" s="205"/>
      <c r="I41" s="204"/>
      <c r="J41" s="204"/>
      <c r="K41" s="204"/>
      <c r="L41" s="204"/>
      <c r="M41" s="204"/>
      <c r="N41" s="204"/>
      <c r="O41" s="204"/>
      <c r="P41" s="204"/>
      <c r="Q41" s="204"/>
      <c r="R41" s="204"/>
      <c r="S41" s="204"/>
      <c r="T41" s="204"/>
      <c r="U41" s="204"/>
      <c r="V41" s="204"/>
      <c r="W41" s="204"/>
      <c r="X41" s="204"/>
      <c r="Y41" s="204"/>
      <c r="Z41" s="204"/>
      <c r="AA41" s="204"/>
      <c r="AB41" s="204"/>
      <c r="AC41" s="204"/>
      <c r="AD41" s="234"/>
    </row>
    <row r="42" spans="2:30" ht="14.25" outlineLevel="1">
      <c r="B42" s="28" t="s">
        <v>57</v>
      </c>
      <c r="C42" s="190"/>
      <c r="D42" s="191"/>
      <c r="E42" s="191"/>
      <c r="F42" s="191"/>
      <c r="H42" s="205"/>
      <c r="I42" s="204"/>
      <c r="J42" s="204"/>
      <c r="K42" s="204"/>
      <c r="L42" s="204"/>
      <c r="M42" s="204"/>
      <c r="N42" s="204"/>
      <c r="O42" s="204"/>
      <c r="P42" s="204"/>
      <c r="Q42" s="204"/>
      <c r="R42" s="204"/>
      <c r="S42" s="204"/>
      <c r="T42" s="204"/>
      <c r="U42" s="204"/>
      <c r="V42" s="204"/>
      <c r="W42" s="204"/>
      <c r="X42" s="204"/>
      <c r="Y42" s="204"/>
      <c r="Z42" s="204"/>
      <c r="AA42" s="204"/>
      <c r="AB42" s="204"/>
      <c r="AC42" s="204"/>
      <c r="AD42" s="234"/>
    </row>
    <row r="43" spans="2:30" ht="14.25" outlineLevel="1">
      <c r="B43" s="28" t="s">
        <v>6</v>
      </c>
      <c r="C43" s="190"/>
      <c r="D43" s="191"/>
      <c r="E43" s="191"/>
      <c r="F43" s="191"/>
      <c r="H43" s="205"/>
      <c r="I43" s="204"/>
      <c r="J43" s="204"/>
      <c r="K43" s="204"/>
      <c r="L43" s="204"/>
      <c r="M43" s="204"/>
      <c r="N43" s="204"/>
      <c r="O43" s="204"/>
      <c r="P43" s="204"/>
      <c r="Q43" s="204"/>
      <c r="R43" s="204"/>
      <c r="S43" s="204"/>
      <c r="T43" s="204"/>
      <c r="U43" s="204"/>
      <c r="V43" s="204"/>
      <c r="W43" s="204"/>
      <c r="X43" s="204"/>
      <c r="Y43" s="204"/>
      <c r="Z43" s="204"/>
      <c r="AA43" s="204"/>
      <c r="AB43" s="204"/>
      <c r="AC43" s="204"/>
      <c r="AD43" s="234"/>
    </row>
    <row r="44" spans="2:30" ht="14.25" outlineLevel="1">
      <c r="B44" s="28" t="s">
        <v>134</v>
      </c>
      <c r="C44" s="190"/>
      <c r="D44" s="191"/>
      <c r="E44" s="191"/>
      <c r="F44" s="191"/>
      <c r="H44" s="205"/>
      <c r="I44" s="204"/>
      <c r="J44" s="204"/>
      <c r="K44" s="204"/>
      <c r="L44" s="204"/>
      <c r="M44" s="204"/>
      <c r="N44" s="204"/>
      <c r="O44" s="204"/>
      <c r="P44" s="204"/>
      <c r="Q44" s="204"/>
      <c r="R44" s="204"/>
      <c r="S44" s="204"/>
      <c r="T44" s="204"/>
      <c r="U44" s="204"/>
      <c r="V44" s="204"/>
      <c r="W44" s="204"/>
      <c r="X44" s="204"/>
      <c r="Y44" s="204"/>
      <c r="Z44" s="204"/>
      <c r="AA44" s="204"/>
      <c r="AB44" s="204"/>
      <c r="AC44" s="204"/>
      <c r="AD44" s="234"/>
    </row>
    <row r="45" spans="2:30" ht="14.25">
      <c r="B45" s="28" t="s">
        <v>120</v>
      </c>
      <c r="C45" s="190"/>
      <c r="D45" s="191"/>
      <c r="E45" s="191"/>
      <c r="F45" s="191"/>
      <c r="H45" s="205"/>
      <c r="I45" s="204"/>
      <c r="J45" s="204"/>
      <c r="K45" s="204"/>
      <c r="L45" s="204"/>
      <c r="M45" s="204"/>
      <c r="N45" s="204"/>
      <c r="O45" s="204"/>
      <c r="P45" s="204"/>
      <c r="Q45" s="204"/>
      <c r="R45" s="204"/>
      <c r="S45" s="204"/>
      <c r="T45" s="204"/>
      <c r="U45" s="204"/>
      <c r="V45" s="204"/>
      <c r="W45" s="204"/>
      <c r="X45" s="204"/>
      <c r="Y45" s="204"/>
      <c r="Z45" s="204"/>
      <c r="AA45" s="204"/>
      <c r="AB45" s="204"/>
      <c r="AC45" s="204"/>
      <c r="AD45" s="234"/>
    </row>
    <row r="46" spans="2:30" s="8" customFormat="1" ht="15">
      <c r="B46" s="195" t="s">
        <v>181</v>
      </c>
      <c r="C46" s="194">
        <f>IF(C47=0,SUM(C48:C54),C47)+C54</f>
        <v>0</v>
      </c>
      <c r="D46" s="194">
        <f t="shared" ref="D46:F46" si="7">IF(D47=0,SUM(D48:D54),D47)+D54</f>
        <v>0</v>
      </c>
      <c r="E46" s="194">
        <f t="shared" si="7"/>
        <v>0</v>
      </c>
      <c r="F46" s="194">
        <f t="shared" si="7"/>
        <v>0</v>
      </c>
      <c r="H46" s="205"/>
      <c r="I46" s="208"/>
      <c r="J46" s="208"/>
      <c r="K46" s="208"/>
      <c r="L46" s="208"/>
      <c r="M46" s="208"/>
      <c r="N46" s="208"/>
      <c r="O46" s="208"/>
      <c r="P46" s="208"/>
      <c r="Q46" s="208"/>
      <c r="R46" s="208"/>
      <c r="S46" s="208"/>
      <c r="T46" s="208"/>
      <c r="U46" s="208"/>
      <c r="V46" s="208"/>
      <c r="W46" s="208"/>
      <c r="X46" s="208"/>
      <c r="Y46" s="208"/>
      <c r="Z46" s="208"/>
      <c r="AA46" s="208"/>
      <c r="AB46" s="208"/>
      <c r="AC46" s="208"/>
      <c r="AD46" s="235"/>
    </row>
    <row r="47" spans="2:30" ht="14.25">
      <c r="B47" s="28" t="s">
        <v>149</v>
      </c>
      <c r="C47" s="190"/>
      <c r="D47" s="191"/>
      <c r="E47" s="191"/>
      <c r="F47" s="191"/>
      <c r="H47" s="205"/>
      <c r="I47" s="204"/>
      <c r="J47" s="204"/>
      <c r="K47" s="204"/>
      <c r="L47" s="204"/>
      <c r="M47" s="204"/>
      <c r="N47" s="204"/>
      <c r="O47" s="204"/>
      <c r="P47" s="204"/>
      <c r="Q47" s="204"/>
      <c r="R47" s="204"/>
      <c r="S47" s="204"/>
      <c r="T47" s="204"/>
      <c r="U47" s="204"/>
      <c r="V47" s="204"/>
      <c r="W47" s="204"/>
      <c r="X47" s="204"/>
      <c r="Y47" s="204"/>
      <c r="Z47" s="204"/>
      <c r="AA47" s="204"/>
      <c r="AB47" s="204"/>
      <c r="AC47" s="204"/>
      <c r="AD47" s="234"/>
    </row>
    <row r="48" spans="2:30" ht="14.25" outlineLevel="1">
      <c r="B48" s="28" t="s">
        <v>11</v>
      </c>
      <c r="C48" s="190"/>
      <c r="D48" s="191"/>
      <c r="E48" s="191"/>
      <c r="F48" s="191"/>
      <c r="H48" s="205"/>
      <c r="I48" s="204"/>
      <c r="J48" s="204"/>
      <c r="K48" s="204"/>
      <c r="L48" s="204"/>
      <c r="M48" s="204"/>
      <c r="N48" s="204"/>
      <c r="O48" s="204"/>
      <c r="P48" s="204"/>
      <c r="Q48" s="204"/>
      <c r="R48" s="204"/>
      <c r="S48" s="204"/>
      <c r="T48" s="204"/>
      <c r="U48" s="204"/>
      <c r="V48" s="204"/>
      <c r="W48" s="204"/>
      <c r="X48" s="204"/>
      <c r="Y48" s="204"/>
      <c r="Z48" s="204"/>
      <c r="AA48" s="204"/>
      <c r="AB48" s="204"/>
      <c r="AC48" s="204"/>
      <c r="AD48" s="234"/>
    </row>
    <row r="49" spans="2:30" ht="14.25" outlineLevel="1">
      <c r="B49" s="28" t="s">
        <v>9</v>
      </c>
      <c r="C49" s="190"/>
      <c r="D49" s="191"/>
      <c r="E49" s="191"/>
      <c r="F49" s="191"/>
      <c r="H49" s="205"/>
      <c r="I49" s="204"/>
      <c r="J49" s="204"/>
      <c r="K49" s="204"/>
      <c r="L49" s="204"/>
      <c r="M49" s="204"/>
      <c r="N49" s="204"/>
      <c r="O49" s="204"/>
      <c r="P49" s="204"/>
      <c r="Q49" s="204"/>
      <c r="R49" s="204"/>
      <c r="S49" s="204"/>
      <c r="T49" s="204"/>
      <c r="U49" s="204"/>
      <c r="V49" s="204"/>
      <c r="W49" s="204"/>
      <c r="X49" s="204"/>
      <c r="Y49" s="204"/>
      <c r="Z49" s="204"/>
      <c r="AA49" s="204"/>
      <c r="AB49" s="204"/>
      <c r="AC49" s="204"/>
      <c r="AD49" s="234"/>
    </row>
    <row r="50" spans="2:30" ht="14.25" outlineLevel="1">
      <c r="B50" s="28" t="s">
        <v>7</v>
      </c>
      <c r="C50" s="190"/>
      <c r="D50" s="191"/>
      <c r="E50" s="191"/>
      <c r="F50" s="191"/>
      <c r="H50" s="205"/>
      <c r="I50" s="204"/>
      <c r="J50" s="204"/>
      <c r="K50" s="204"/>
      <c r="L50" s="204"/>
      <c r="M50" s="204"/>
      <c r="N50" s="204"/>
      <c r="O50" s="204"/>
      <c r="P50" s="204"/>
      <c r="Q50" s="204"/>
      <c r="R50" s="204"/>
      <c r="S50" s="204"/>
      <c r="T50" s="204"/>
      <c r="U50" s="204"/>
      <c r="V50" s="204"/>
      <c r="W50" s="204"/>
      <c r="X50" s="204"/>
      <c r="Y50" s="204"/>
      <c r="Z50" s="204"/>
      <c r="AA50" s="204"/>
      <c r="AB50" s="204"/>
      <c r="AC50" s="204"/>
      <c r="AD50" s="234"/>
    </row>
    <row r="51" spans="2:30" ht="14.25" outlineLevel="1">
      <c r="B51" s="28" t="s">
        <v>8</v>
      </c>
      <c r="C51" s="190"/>
      <c r="D51" s="191"/>
      <c r="E51" s="191"/>
      <c r="F51" s="191"/>
      <c r="H51" s="205"/>
      <c r="I51" s="204"/>
      <c r="J51" s="204"/>
      <c r="K51" s="204"/>
      <c r="L51" s="204"/>
      <c r="M51" s="204"/>
      <c r="N51" s="204"/>
      <c r="O51" s="204"/>
      <c r="P51" s="204"/>
      <c r="Q51" s="204"/>
      <c r="R51" s="204"/>
      <c r="S51" s="204"/>
      <c r="T51" s="204"/>
      <c r="U51" s="204"/>
      <c r="V51" s="204"/>
      <c r="W51" s="204"/>
      <c r="X51" s="204"/>
      <c r="Y51" s="204"/>
      <c r="Z51" s="204"/>
      <c r="AA51" s="204"/>
      <c r="AB51" s="204"/>
      <c r="AC51" s="204"/>
      <c r="AD51" s="234"/>
    </row>
    <row r="52" spans="2:30" ht="14.25" outlineLevel="1">
      <c r="B52" s="28" t="s">
        <v>63</v>
      </c>
      <c r="C52" s="190"/>
      <c r="D52" s="191"/>
      <c r="E52" s="191"/>
      <c r="F52" s="191"/>
      <c r="H52" s="205"/>
      <c r="I52" s="204"/>
      <c r="J52" s="204"/>
      <c r="K52" s="204"/>
      <c r="L52" s="204"/>
      <c r="M52" s="204"/>
      <c r="N52" s="204"/>
      <c r="O52" s="204"/>
      <c r="P52" s="204"/>
      <c r="Q52" s="204"/>
      <c r="R52" s="204"/>
      <c r="S52" s="204"/>
      <c r="T52" s="204"/>
      <c r="U52" s="204"/>
      <c r="V52" s="204"/>
      <c r="W52" s="204"/>
      <c r="X52" s="204"/>
      <c r="Y52" s="204"/>
      <c r="Z52" s="204"/>
      <c r="AA52" s="204"/>
      <c r="AB52" s="204"/>
      <c r="AC52" s="204"/>
      <c r="AD52" s="234"/>
    </row>
    <row r="53" spans="2:30" ht="14.25" outlineLevel="1">
      <c r="B53" s="28" t="s">
        <v>10</v>
      </c>
      <c r="C53" s="190"/>
      <c r="D53" s="191"/>
      <c r="E53" s="191"/>
      <c r="F53" s="191"/>
      <c r="H53" s="205"/>
      <c r="I53" s="204"/>
      <c r="J53" s="204"/>
      <c r="K53" s="204"/>
      <c r="L53" s="204"/>
      <c r="M53" s="204"/>
      <c r="N53" s="204"/>
      <c r="O53" s="204"/>
      <c r="P53" s="204"/>
      <c r="Q53" s="204"/>
      <c r="R53" s="204"/>
      <c r="S53" s="204"/>
      <c r="T53" s="204"/>
      <c r="U53" s="204"/>
      <c r="V53" s="204"/>
      <c r="W53" s="204"/>
      <c r="X53" s="204"/>
      <c r="Y53" s="204"/>
      <c r="Z53" s="204"/>
      <c r="AA53" s="204"/>
      <c r="AB53" s="204"/>
      <c r="AC53" s="204"/>
      <c r="AD53" s="234"/>
    </row>
    <row r="54" spans="2:30" ht="15">
      <c r="B54" s="28" t="s">
        <v>120</v>
      </c>
      <c r="C54" s="190"/>
      <c r="D54" s="191"/>
      <c r="E54" s="191"/>
      <c r="F54" s="191"/>
      <c r="H54" s="207"/>
      <c r="I54" s="204"/>
      <c r="J54" s="204"/>
      <c r="K54" s="204"/>
      <c r="L54" s="204"/>
      <c r="M54" s="204"/>
      <c r="N54" s="204"/>
      <c r="O54" s="204"/>
      <c r="P54" s="204"/>
      <c r="Q54" s="204"/>
      <c r="R54" s="204"/>
      <c r="S54" s="204"/>
      <c r="T54" s="204"/>
      <c r="U54" s="204"/>
      <c r="V54" s="204"/>
      <c r="W54" s="204"/>
      <c r="X54" s="204"/>
      <c r="Y54" s="204"/>
      <c r="Z54" s="204"/>
      <c r="AA54" s="204"/>
      <c r="AB54" s="204"/>
      <c r="AC54" s="204"/>
      <c r="AD54" s="234"/>
    </row>
    <row r="55" spans="2:30" s="8" customFormat="1" ht="15">
      <c r="B55" s="29" t="s">
        <v>139</v>
      </c>
      <c r="C55" s="20">
        <f t="shared" ref="C55:F55" si="8">C25-C26</f>
        <v>0</v>
      </c>
      <c r="D55" s="20">
        <f t="shared" si="8"/>
        <v>0</v>
      </c>
      <c r="E55" s="20">
        <f t="shared" si="8"/>
        <v>0</v>
      </c>
      <c r="F55" s="20">
        <f t="shared" si="8"/>
        <v>0</v>
      </c>
      <c r="H55" s="221"/>
      <c r="I55" s="208"/>
      <c r="J55" s="208"/>
      <c r="K55" s="208"/>
      <c r="L55" s="208"/>
      <c r="M55" s="208"/>
      <c r="N55" s="208"/>
      <c r="O55" s="208"/>
      <c r="P55" s="208"/>
      <c r="Q55" s="208"/>
      <c r="R55" s="208"/>
      <c r="S55" s="208"/>
      <c r="T55" s="208"/>
      <c r="U55" s="208"/>
      <c r="V55" s="208"/>
      <c r="W55" s="208"/>
      <c r="X55" s="208"/>
      <c r="Y55" s="208"/>
      <c r="Z55" s="208"/>
      <c r="AA55" s="208"/>
      <c r="AB55" s="208"/>
      <c r="AC55" s="208"/>
      <c r="AD55" s="235"/>
    </row>
    <row r="56" spans="2:30" s="8" customFormat="1" ht="15">
      <c r="B56" s="195" t="s">
        <v>182</v>
      </c>
      <c r="C56" s="194">
        <f>IF(C57=0,SUM(C58:C60),C57)+C60</f>
        <v>0</v>
      </c>
      <c r="D56" s="194">
        <f t="shared" ref="D56:F56" si="9">IF(D57=0,SUM(D58:D60),D57)+D60</f>
        <v>0</v>
      </c>
      <c r="E56" s="194">
        <f t="shared" si="9"/>
        <v>0</v>
      </c>
      <c r="F56" s="194">
        <f t="shared" si="9"/>
        <v>0</v>
      </c>
      <c r="H56" s="221"/>
      <c r="I56" s="220"/>
      <c r="J56" s="220"/>
      <c r="K56" s="208"/>
      <c r="L56" s="208"/>
      <c r="M56" s="208"/>
      <c r="N56" s="208"/>
      <c r="O56" s="208"/>
      <c r="P56" s="208"/>
      <c r="Q56" s="208"/>
      <c r="R56" s="208"/>
      <c r="S56" s="208"/>
      <c r="T56" s="208"/>
      <c r="U56" s="208"/>
      <c r="V56" s="208"/>
      <c r="W56" s="208"/>
      <c r="X56" s="208"/>
      <c r="Y56" s="208"/>
      <c r="Z56" s="208"/>
      <c r="AA56" s="208"/>
      <c r="AB56" s="208"/>
      <c r="AC56" s="208"/>
      <c r="AD56" s="235"/>
    </row>
    <row r="57" spans="2:30" ht="14.25">
      <c r="B57" s="28" t="s">
        <v>150</v>
      </c>
      <c r="C57" s="190"/>
      <c r="D57" s="191"/>
      <c r="E57" s="191"/>
      <c r="F57" s="191"/>
      <c r="H57" s="221"/>
      <c r="I57" s="222"/>
      <c r="J57" s="222"/>
      <c r="K57" s="204"/>
      <c r="L57" s="204"/>
      <c r="M57" s="204"/>
      <c r="N57" s="204"/>
      <c r="O57" s="204"/>
      <c r="P57" s="204"/>
      <c r="Q57" s="204"/>
      <c r="R57" s="204"/>
      <c r="S57" s="204"/>
      <c r="T57" s="204"/>
      <c r="U57" s="204"/>
      <c r="V57" s="204"/>
      <c r="W57" s="204"/>
      <c r="X57" s="204"/>
      <c r="Y57" s="204"/>
      <c r="Z57" s="204"/>
      <c r="AA57" s="204"/>
      <c r="AB57" s="204"/>
      <c r="AC57" s="204"/>
      <c r="AD57" s="234"/>
    </row>
    <row r="58" spans="2:30" ht="14.25" outlineLevel="1">
      <c r="B58" s="28" t="s">
        <v>58</v>
      </c>
      <c r="C58" s="190"/>
      <c r="D58" s="191"/>
      <c r="E58" s="191"/>
      <c r="F58" s="191"/>
      <c r="H58" s="218"/>
      <c r="I58" s="222"/>
      <c r="J58" s="222"/>
      <c r="K58" s="204"/>
      <c r="L58" s="204"/>
      <c r="M58" s="204"/>
      <c r="N58" s="204"/>
      <c r="O58" s="204"/>
      <c r="P58" s="204"/>
      <c r="Q58" s="204"/>
      <c r="R58" s="204"/>
      <c r="S58" s="204"/>
      <c r="T58" s="204"/>
      <c r="U58" s="204"/>
      <c r="V58" s="204"/>
      <c r="W58" s="204"/>
      <c r="X58" s="204"/>
      <c r="Y58" s="204"/>
      <c r="Z58" s="204"/>
      <c r="AA58" s="204"/>
      <c r="AB58" s="204"/>
      <c r="AC58" s="204"/>
      <c r="AD58" s="234"/>
    </row>
    <row r="59" spans="2:30" ht="14.25" outlineLevel="1">
      <c r="B59" s="28" t="s">
        <v>59</v>
      </c>
      <c r="C59" s="190"/>
      <c r="D59" s="191"/>
      <c r="E59" s="191"/>
      <c r="F59" s="191"/>
      <c r="H59" s="218"/>
      <c r="I59" s="222"/>
      <c r="J59" s="222"/>
      <c r="K59" s="204"/>
      <c r="L59" s="204"/>
      <c r="M59" s="204"/>
      <c r="N59" s="204"/>
      <c r="O59" s="204"/>
      <c r="P59" s="204"/>
      <c r="Q59" s="204"/>
      <c r="R59" s="204"/>
      <c r="S59" s="204"/>
      <c r="T59" s="204"/>
      <c r="U59" s="204"/>
      <c r="V59" s="204"/>
      <c r="W59" s="204"/>
      <c r="X59" s="204"/>
      <c r="Y59" s="204"/>
      <c r="Z59" s="204"/>
      <c r="AA59" s="204"/>
      <c r="AB59" s="204"/>
      <c r="AC59" s="204"/>
      <c r="AD59" s="234"/>
    </row>
    <row r="60" spans="2:30" ht="14.25">
      <c r="B60" s="28" t="s">
        <v>120</v>
      </c>
      <c r="C60" s="190"/>
      <c r="D60" s="191"/>
      <c r="E60" s="191"/>
      <c r="F60" s="191"/>
      <c r="H60" s="218"/>
      <c r="I60" s="222"/>
      <c r="J60" s="222"/>
      <c r="K60" s="204"/>
      <c r="L60" s="204"/>
      <c r="M60" s="204"/>
      <c r="N60" s="204"/>
      <c r="O60" s="204"/>
      <c r="P60" s="204"/>
      <c r="Q60" s="204"/>
      <c r="R60" s="204"/>
      <c r="S60" s="204"/>
      <c r="T60" s="204"/>
      <c r="U60" s="204"/>
      <c r="V60" s="204"/>
      <c r="W60" s="204"/>
      <c r="X60" s="204"/>
      <c r="Y60" s="204"/>
      <c r="Z60" s="204"/>
      <c r="AA60" s="204"/>
      <c r="AB60" s="204"/>
      <c r="AC60" s="204"/>
      <c r="AD60" s="234"/>
    </row>
    <row r="61" spans="2:30" s="8" customFormat="1" ht="15">
      <c r="B61" s="29" t="s">
        <v>140</v>
      </c>
      <c r="C61" s="20">
        <f t="shared" ref="C61:F61" si="10">C55-C56</f>
        <v>0</v>
      </c>
      <c r="D61" s="20">
        <f t="shared" si="10"/>
        <v>0</v>
      </c>
      <c r="E61" s="20">
        <f t="shared" si="10"/>
        <v>0</v>
      </c>
      <c r="F61" s="20">
        <f t="shared" si="10"/>
        <v>0</v>
      </c>
      <c r="H61" s="225"/>
      <c r="I61" s="220"/>
      <c r="J61" s="220"/>
      <c r="K61" s="208"/>
      <c r="L61" s="208"/>
      <c r="M61" s="208"/>
      <c r="N61" s="208"/>
      <c r="O61" s="208"/>
      <c r="P61" s="208"/>
      <c r="Q61" s="208"/>
      <c r="R61" s="208"/>
      <c r="S61" s="208"/>
      <c r="T61" s="208"/>
      <c r="U61" s="208"/>
      <c r="V61" s="208"/>
      <c r="W61" s="208"/>
      <c r="X61" s="208"/>
      <c r="Y61" s="208"/>
      <c r="Z61" s="208"/>
      <c r="AA61" s="208"/>
      <c r="AB61" s="208"/>
      <c r="AC61" s="208"/>
      <c r="AD61" s="235"/>
    </row>
    <row r="62" spans="2:30" s="8" customFormat="1" ht="15">
      <c r="B62" s="195" t="s">
        <v>183</v>
      </c>
      <c r="C62" s="194">
        <f>IF(C63=0,SUM(C64:C70)-SUM(C71:C76),C63)+C76</f>
        <v>0</v>
      </c>
      <c r="D62" s="194">
        <f t="shared" ref="D62:F62" si="11">IF(D63=0,SUM(D64:D70)-SUM(D71:D76),D63)+D76</f>
        <v>0</v>
      </c>
      <c r="E62" s="194">
        <f t="shared" si="11"/>
        <v>0</v>
      </c>
      <c r="F62" s="194">
        <f t="shared" si="11"/>
        <v>0</v>
      </c>
      <c r="H62" s="207"/>
      <c r="I62" s="220"/>
      <c r="J62" s="220"/>
      <c r="K62" s="208"/>
      <c r="L62" s="208"/>
      <c r="M62" s="208"/>
      <c r="N62" s="208"/>
      <c r="O62" s="208"/>
      <c r="P62" s="208"/>
      <c r="Q62" s="208"/>
      <c r="R62" s="208"/>
      <c r="S62" s="208"/>
      <c r="T62" s="208"/>
      <c r="U62" s="208"/>
      <c r="V62" s="208"/>
      <c r="W62" s="208"/>
      <c r="X62" s="208"/>
      <c r="Y62" s="208"/>
      <c r="Z62" s="208"/>
      <c r="AA62" s="208"/>
      <c r="AB62" s="208"/>
      <c r="AC62" s="208"/>
      <c r="AD62" s="235"/>
    </row>
    <row r="63" spans="2:30" ht="15">
      <c r="B63" s="28" t="s">
        <v>151</v>
      </c>
      <c r="C63" s="191"/>
      <c r="D63" s="191"/>
      <c r="E63" s="191"/>
      <c r="F63" s="191"/>
      <c r="H63" s="205"/>
      <c r="I63" s="204"/>
      <c r="J63" s="204"/>
      <c r="K63" s="204"/>
      <c r="L63" s="204"/>
      <c r="M63" s="204"/>
      <c r="N63" s="204"/>
      <c r="O63" s="204"/>
      <c r="P63" s="204"/>
      <c r="Q63" s="204"/>
      <c r="R63" s="204"/>
      <c r="S63" s="208"/>
      <c r="T63" s="204"/>
      <c r="U63" s="204"/>
      <c r="V63" s="204"/>
      <c r="W63" s="204"/>
      <c r="X63" s="204"/>
      <c r="Y63" s="204"/>
      <c r="Z63" s="204"/>
      <c r="AA63" s="204"/>
      <c r="AB63" s="204"/>
      <c r="AC63" s="204"/>
      <c r="AD63" s="234"/>
    </row>
    <row r="64" spans="2:30" ht="15" outlineLevel="1">
      <c r="B64" s="28" t="s">
        <v>12</v>
      </c>
      <c r="C64" s="191"/>
      <c r="D64" s="191"/>
      <c r="E64" s="191"/>
      <c r="F64" s="191"/>
      <c r="H64" s="225"/>
      <c r="I64" s="208"/>
      <c r="J64" s="208"/>
      <c r="K64" s="208"/>
      <c r="L64" s="208"/>
      <c r="M64" s="208"/>
      <c r="N64" s="208"/>
      <c r="O64" s="208"/>
      <c r="P64" s="208"/>
      <c r="Q64" s="208"/>
      <c r="R64" s="208"/>
      <c r="S64" s="208"/>
      <c r="T64" s="204"/>
      <c r="U64" s="204"/>
      <c r="V64" s="204"/>
      <c r="W64" s="204"/>
      <c r="X64" s="204"/>
      <c r="Y64" s="204"/>
      <c r="Z64" s="204"/>
      <c r="AA64" s="204"/>
      <c r="AB64" s="204"/>
      <c r="AC64" s="204"/>
      <c r="AD64" s="234"/>
    </row>
    <row r="65" spans="2:30" ht="15" outlineLevel="1">
      <c r="B65" s="28" t="s">
        <v>104</v>
      </c>
      <c r="C65" s="191"/>
      <c r="D65" s="191"/>
      <c r="E65" s="191"/>
      <c r="F65" s="191"/>
      <c r="H65" s="225"/>
      <c r="I65" s="208"/>
      <c r="J65" s="208"/>
      <c r="K65" s="208"/>
      <c r="L65" s="208"/>
      <c r="M65" s="208"/>
      <c r="N65" s="208"/>
      <c r="O65" s="208"/>
      <c r="P65" s="208"/>
      <c r="Q65" s="208"/>
      <c r="R65" s="208"/>
      <c r="S65" s="208"/>
      <c r="T65" s="204"/>
      <c r="U65" s="204"/>
      <c r="V65" s="204"/>
      <c r="W65" s="204"/>
      <c r="X65" s="204"/>
      <c r="Y65" s="204"/>
      <c r="Z65" s="204"/>
      <c r="AA65" s="204"/>
      <c r="AB65" s="204"/>
      <c r="AC65" s="204"/>
      <c r="AD65" s="234"/>
    </row>
    <row r="66" spans="2:30" ht="15" outlineLevel="1">
      <c r="B66" s="28" t="s">
        <v>64</v>
      </c>
      <c r="C66" s="191"/>
      <c r="D66" s="191"/>
      <c r="E66" s="191"/>
      <c r="F66" s="191"/>
      <c r="H66" s="225"/>
      <c r="I66" s="208"/>
      <c r="J66" s="208"/>
      <c r="K66" s="208"/>
      <c r="L66" s="208"/>
      <c r="M66" s="208"/>
      <c r="N66" s="208"/>
      <c r="O66" s="208"/>
      <c r="P66" s="208"/>
      <c r="Q66" s="208"/>
      <c r="R66" s="208"/>
      <c r="S66" s="208"/>
      <c r="T66" s="204"/>
      <c r="U66" s="204"/>
      <c r="V66" s="204"/>
      <c r="W66" s="204"/>
      <c r="X66" s="204"/>
      <c r="Y66" s="204"/>
      <c r="Z66" s="204"/>
      <c r="AA66" s="204"/>
      <c r="AB66" s="204"/>
      <c r="AC66" s="204"/>
      <c r="AD66" s="234"/>
    </row>
    <row r="67" spans="2:30" ht="15" outlineLevel="1">
      <c r="B67" s="28" t="s">
        <v>13</v>
      </c>
      <c r="C67" s="191"/>
      <c r="D67" s="191"/>
      <c r="E67" s="191"/>
      <c r="F67" s="191"/>
      <c r="H67" s="225"/>
      <c r="I67" s="208"/>
      <c r="J67" s="208"/>
      <c r="K67" s="208"/>
      <c r="L67" s="208"/>
      <c r="M67" s="208"/>
      <c r="N67" s="208"/>
      <c r="O67" s="208"/>
      <c r="P67" s="208"/>
      <c r="Q67" s="208"/>
      <c r="R67" s="208"/>
      <c r="S67" s="208"/>
      <c r="T67" s="204"/>
      <c r="U67" s="204"/>
      <c r="V67" s="204"/>
      <c r="W67" s="204"/>
      <c r="X67" s="204"/>
      <c r="Y67" s="204"/>
      <c r="Z67" s="204"/>
      <c r="AA67" s="204"/>
      <c r="AB67" s="204"/>
      <c r="AC67" s="204"/>
      <c r="AD67" s="234"/>
    </row>
    <row r="68" spans="2:30" ht="15" outlineLevel="1">
      <c r="B68" s="28" t="s">
        <v>17</v>
      </c>
      <c r="C68" s="191"/>
      <c r="D68" s="191"/>
      <c r="E68" s="191"/>
      <c r="F68" s="191"/>
      <c r="H68" s="225"/>
      <c r="I68" s="208"/>
      <c r="J68" s="208"/>
      <c r="K68" s="208"/>
      <c r="L68" s="208"/>
      <c r="M68" s="208"/>
      <c r="N68" s="208"/>
      <c r="O68" s="208"/>
      <c r="P68" s="208"/>
      <c r="Q68" s="208"/>
      <c r="R68" s="208"/>
      <c r="S68" s="208"/>
      <c r="T68" s="204"/>
      <c r="U68" s="204"/>
      <c r="V68" s="204"/>
      <c r="W68" s="204"/>
      <c r="X68" s="204"/>
      <c r="Y68" s="204"/>
      <c r="Z68" s="204"/>
      <c r="AA68" s="204"/>
      <c r="AB68" s="204"/>
      <c r="AC68" s="204"/>
      <c r="AD68" s="234"/>
    </row>
    <row r="69" spans="2:30" ht="15" outlineLevel="1">
      <c r="B69" s="28" t="s">
        <v>19</v>
      </c>
      <c r="C69" s="191"/>
      <c r="D69" s="191"/>
      <c r="E69" s="191"/>
      <c r="F69" s="191"/>
      <c r="H69" s="225"/>
      <c r="I69" s="208"/>
      <c r="J69" s="208"/>
      <c r="K69" s="208"/>
      <c r="L69" s="208"/>
      <c r="M69" s="208"/>
      <c r="N69" s="208"/>
      <c r="O69" s="208"/>
      <c r="P69" s="208"/>
      <c r="Q69" s="208"/>
      <c r="R69" s="208"/>
      <c r="S69" s="208"/>
      <c r="T69" s="204"/>
      <c r="U69" s="204"/>
      <c r="V69" s="204"/>
      <c r="W69" s="204"/>
      <c r="X69" s="204"/>
      <c r="Y69" s="204"/>
      <c r="Z69" s="204"/>
      <c r="AA69" s="204"/>
      <c r="AB69" s="204"/>
      <c r="AC69" s="204"/>
      <c r="AD69" s="234"/>
    </row>
    <row r="70" spans="2:30" ht="15" outlineLevel="1">
      <c r="B70" s="28" t="s">
        <v>120</v>
      </c>
      <c r="C70" s="191"/>
      <c r="D70" s="191"/>
      <c r="E70" s="191"/>
      <c r="F70" s="191"/>
      <c r="H70" s="225"/>
      <c r="I70" s="208"/>
      <c r="J70" s="208"/>
      <c r="K70" s="208"/>
      <c r="L70" s="208"/>
      <c r="M70" s="208"/>
      <c r="N70" s="208"/>
      <c r="O70" s="208"/>
      <c r="P70" s="208"/>
      <c r="Q70" s="208"/>
      <c r="R70" s="208"/>
      <c r="S70" s="208"/>
      <c r="T70" s="204"/>
      <c r="U70" s="204"/>
      <c r="V70" s="204"/>
      <c r="W70" s="204"/>
      <c r="X70" s="204"/>
      <c r="Y70" s="204"/>
      <c r="Z70" s="204"/>
      <c r="AA70" s="204"/>
      <c r="AB70" s="204"/>
      <c r="AC70" s="204"/>
      <c r="AD70" s="234"/>
    </row>
    <row r="71" spans="2:30" ht="15" outlineLevel="1">
      <c r="B71" s="28" t="s">
        <v>18</v>
      </c>
      <c r="C71" s="191"/>
      <c r="D71" s="191"/>
      <c r="E71" s="191"/>
      <c r="F71" s="191"/>
      <c r="H71" s="225"/>
      <c r="I71" s="208"/>
      <c r="J71" s="208"/>
      <c r="K71" s="208"/>
      <c r="L71" s="208"/>
      <c r="M71" s="208"/>
      <c r="N71" s="208"/>
      <c r="O71" s="208"/>
      <c r="P71" s="208"/>
      <c r="Q71" s="208"/>
      <c r="R71" s="208"/>
      <c r="S71" s="208"/>
      <c r="T71" s="204"/>
      <c r="U71" s="204"/>
      <c r="V71" s="204"/>
      <c r="W71" s="204"/>
      <c r="X71" s="204"/>
      <c r="Y71" s="204"/>
      <c r="Z71" s="204"/>
      <c r="AA71" s="204"/>
      <c r="AB71" s="204"/>
      <c r="AC71" s="204"/>
      <c r="AD71" s="234"/>
    </row>
    <row r="72" spans="2:30" ht="15" outlineLevel="1">
      <c r="B72" s="28" t="s">
        <v>65</v>
      </c>
      <c r="C72" s="191"/>
      <c r="D72" s="191"/>
      <c r="E72" s="191"/>
      <c r="F72" s="191"/>
      <c r="H72" s="225"/>
      <c r="I72" s="208"/>
      <c r="J72" s="208"/>
      <c r="K72" s="208"/>
      <c r="L72" s="208"/>
      <c r="M72" s="208"/>
      <c r="N72" s="208"/>
      <c r="O72" s="208"/>
      <c r="P72" s="208"/>
      <c r="Q72" s="208"/>
      <c r="R72" s="208"/>
      <c r="S72" s="208"/>
      <c r="T72" s="204"/>
      <c r="U72" s="204"/>
      <c r="V72" s="204"/>
      <c r="W72" s="204"/>
      <c r="X72" s="204"/>
      <c r="Y72" s="204"/>
      <c r="Z72" s="204"/>
      <c r="AA72" s="204"/>
      <c r="AB72" s="204"/>
      <c r="AC72" s="204"/>
      <c r="AD72" s="234"/>
    </row>
    <row r="73" spans="2:30" ht="15" outlineLevel="1">
      <c r="B73" s="28" t="s">
        <v>15</v>
      </c>
      <c r="C73" s="190"/>
      <c r="D73" s="191"/>
      <c r="E73" s="191"/>
      <c r="F73" s="191"/>
      <c r="H73" s="225"/>
      <c r="I73" s="208"/>
      <c r="J73" s="208"/>
      <c r="K73" s="208"/>
      <c r="L73" s="208"/>
      <c r="M73" s="208"/>
      <c r="N73" s="208"/>
      <c r="O73" s="208"/>
      <c r="P73" s="208"/>
      <c r="Q73" s="208"/>
      <c r="R73" s="208"/>
      <c r="S73" s="208"/>
      <c r="T73" s="204"/>
      <c r="U73" s="204"/>
      <c r="V73" s="204"/>
      <c r="W73" s="204"/>
      <c r="X73" s="204"/>
      <c r="Y73" s="204"/>
      <c r="Z73" s="204"/>
      <c r="AA73" s="204"/>
      <c r="AB73" s="204"/>
      <c r="AC73" s="204"/>
      <c r="AD73" s="234"/>
    </row>
    <row r="74" spans="2:30" ht="15" outlineLevel="1">
      <c r="B74" s="28" t="s">
        <v>16</v>
      </c>
      <c r="C74" s="190"/>
      <c r="D74" s="191"/>
      <c r="E74" s="191"/>
      <c r="F74" s="191"/>
      <c r="H74" s="225"/>
      <c r="I74" s="208"/>
      <c r="J74" s="208"/>
      <c r="K74" s="208"/>
      <c r="L74" s="208"/>
      <c r="M74" s="208"/>
      <c r="N74" s="208"/>
      <c r="O74" s="208"/>
      <c r="P74" s="208"/>
      <c r="Q74" s="208"/>
      <c r="R74" s="208"/>
      <c r="S74" s="208"/>
      <c r="T74" s="204"/>
      <c r="U74" s="204"/>
      <c r="V74" s="204"/>
      <c r="W74" s="204"/>
      <c r="X74" s="204"/>
      <c r="Y74" s="204"/>
      <c r="Z74" s="204"/>
      <c r="AA74" s="204"/>
      <c r="AB74" s="204"/>
      <c r="AC74" s="204"/>
      <c r="AD74" s="234"/>
    </row>
    <row r="75" spans="2:30" ht="15" outlineLevel="1">
      <c r="B75" s="28" t="s">
        <v>14</v>
      </c>
      <c r="C75" s="190"/>
      <c r="D75" s="191"/>
      <c r="E75" s="191"/>
      <c r="F75" s="191"/>
      <c r="H75" s="225"/>
      <c r="I75" s="208"/>
      <c r="J75" s="208"/>
      <c r="K75" s="208"/>
      <c r="L75" s="208"/>
      <c r="M75" s="208"/>
      <c r="N75" s="208"/>
      <c r="O75" s="208"/>
      <c r="P75" s="208"/>
      <c r="Q75" s="208"/>
      <c r="R75" s="208"/>
      <c r="S75" s="208"/>
      <c r="T75" s="204"/>
      <c r="U75" s="204"/>
      <c r="V75" s="204"/>
      <c r="W75" s="204"/>
      <c r="X75" s="204"/>
      <c r="Y75" s="204"/>
      <c r="Z75" s="204"/>
      <c r="AA75" s="204"/>
      <c r="AB75" s="204"/>
      <c r="AC75" s="204"/>
      <c r="AD75" s="234"/>
    </row>
    <row r="76" spans="2:30" ht="15">
      <c r="B76" s="28" t="s">
        <v>120</v>
      </c>
      <c r="C76" s="190"/>
      <c r="D76" s="191"/>
      <c r="E76" s="191"/>
      <c r="F76" s="191"/>
      <c r="H76" s="205"/>
      <c r="I76" s="204"/>
      <c r="J76" s="204"/>
      <c r="K76" s="204"/>
      <c r="L76" s="204"/>
      <c r="M76" s="204"/>
      <c r="N76" s="204"/>
      <c r="O76" s="204"/>
      <c r="P76" s="208"/>
      <c r="Q76" s="208"/>
      <c r="R76" s="208"/>
      <c r="S76" s="208"/>
      <c r="T76" s="204"/>
      <c r="U76" s="204"/>
      <c r="V76" s="204"/>
      <c r="W76" s="204"/>
      <c r="X76" s="204"/>
      <c r="Y76" s="204"/>
      <c r="Z76" s="204"/>
      <c r="AA76" s="204"/>
      <c r="AB76" s="204"/>
      <c r="AC76" s="204"/>
      <c r="AD76" s="234"/>
    </row>
    <row r="77" spans="2:30" s="8" customFormat="1" ht="15">
      <c r="B77" s="195" t="s">
        <v>22</v>
      </c>
      <c r="C77" s="194">
        <f t="shared" ref="C77:F77" si="12">SUM(C61:C62)</f>
        <v>0</v>
      </c>
      <c r="D77" s="194">
        <f t="shared" si="12"/>
        <v>0</v>
      </c>
      <c r="E77" s="194">
        <f t="shared" si="12"/>
        <v>0</v>
      </c>
      <c r="F77" s="194">
        <f t="shared" si="12"/>
        <v>0</v>
      </c>
      <c r="H77" s="207"/>
      <c r="I77" s="208"/>
      <c r="J77" s="208"/>
      <c r="K77" s="208"/>
      <c r="L77" s="208"/>
      <c r="M77" s="208"/>
      <c r="N77" s="208"/>
      <c r="O77" s="208"/>
      <c r="P77" s="208"/>
      <c r="Q77" s="208"/>
      <c r="R77" s="208"/>
      <c r="S77" s="208"/>
      <c r="T77" s="208"/>
      <c r="U77" s="208"/>
      <c r="V77" s="208"/>
      <c r="W77" s="208"/>
      <c r="X77" s="208"/>
      <c r="Y77" s="208"/>
      <c r="Z77" s="208"/>
      <c r="AA77" s="208"/>
      <c r="AB77" s="208"/>
      <c r="AC77" s="208"/>
      <c r="AD77" s="235"/>
    </row>
    <row r="78" spans="2:30" s="8" customFormat="1" ht="15">
      <c r="B78" s="29" t="s">
        <v>141</v>
      </c>
      <c r="C78" s="20">
        <f t="shared" ref="C78:F78" si="13">IF(C79=0,C80-C81,C79)</f>
        <v>0</v>
      </c>
      <c r="D78" s="20">
        <f t="shared" si="13"/>
        <v>0</v>
      </c>
      <c r="E78" s="20">
        <f t="shared" si="13"/>
        <v>0</v>
      </c>
      <c r="F78" s="20">
        <f t="shared" si="13"/>
        <v>0</v>
      </c>
      <c r="H78" s="207"/>
      <c r="I78" s="208"/>
      <c r="J78" s="208"/>
      <c r="K78" s="208"/>
      <c r="L78" s="208"/>
      <c r="M78" s="208"/>
      <c r="N78" s="208"/>
      <c r="O78" s="208"/>
      <c r="P78" s="208"/>
      <c r="Q78" s="208"/>
      <c r="R78" s="208"/>
      <c r="S78" s="208"/>
      <c r="T78" s="208"/>
      <c r="U78" s="208"/>
      <c r="V78" s="208"/>
      <c r="W78" s="208"/>
      <c r="X78" s="208"/>
      <c r="Y78" s="208"/>
      <c r="Z78" s="208"/>
      <c r="AA78" s="208"/>
      <c r="AB78" s="208"/>
      <c r="AC78" s="208"/>
      <c r="AD78" s="235"/>
    </row>
    <row r="79" spans="2:30" ht="14.25">
      <c r="B79" s="28" t="s">
        <v>152</v>
      </c>
      <c r="C79" s="191"/>
      <c r="D79" s="191"/>
      <c r="E79" s="191"/>
      <c r="F79" s="191"/>
      <c r="H79" s="205"/>
      <c r="I79" s="204"/>
      <c r="J79" s="204"/>
      <c r="K79" s="204"/>
      <c r="L79" s="204"/>
      <c r="M79" s="204"/>
      <c r="N79" s="204"/>
      <c r="O79" s="204"/>
      <c r="P79" s="204"/>
      <c r="Q79" s="204"/>
      <c r="R79" s="204"/>
      <c r="S79" s="204"/>
      <c r="T79" s="204"/>
      <c r="U79" s="204"/>
      <c r="V79" s="204"/>
      <c r="W79" s="204"/>
      <c r="X79" s="204"/>
      <c r="Y79" s="204"/>
      <c r="Z79" s="204"/>
      <c r="AA79" s="204"/>
      <c r="AB79" s="204"/>
      <c r="AC79" s="204"/>
      <c r="AD79" s="234"/>
    </row>
    <row r="80" spans="2:30" ht="14.25" outlineLevel="1">
      <c r="B80" s="28" t="s">
        <v>20</v>
      </c>
      <c r="C80" s="191"/>
      <c r="D80" s="191"/>
      <c r="E80" s="191"/>
      <c r="F80" s="191"/>
      <c r="H80" s="205"/>
      <c r="I80" s="204"/>
      <c r="J80" s="204"/>
      <c r="K80" s="204"/>
      <c r="L80" s="204"/>
      <c r="M80" s="204"/>
      <c r="N80" s="204"/>
      <c r="O80" s="204"/>
      <c r="P80" s="204"/>
      <c r="Q80" s="204"/>
      <c r="R80" s="204"/>
      <c r="S80" s="204"/>
      <c r="T80" s="204"/>
      <c r="U80" s="204"/>
      <c r="V80" s="204"/>
      <c r="W80" s="204"/>
      <c r="X80" s="204"/>
      <c r="Y80" s="204"/>
      <c r="Z80" s="204"/>
      <c r="AA80" s="204"/>
      <c r="AB80" s="204"/>
      <c r="AC80" s="204"/>
      <c r="AD80" s="234"/>
    </row>
    <row r="81" spans="2:30" ht="14.25" outlineLevel="1">
      <c r="B81" s="28" t="s">
        <v>21</v>
      </c>
      <c r="C81" s="191"/>
      <c r="D81" s="191"/>
      <c r="E81" s="191"/>
      <c r="F81" s="191"/>
      <c r="H81" s="205"/>
      <c r="I81" s="204"/>
      <c r="J81" s="204"/>
      <c r="K81" s="204"/>
      <c r="L81" s="204"/>
      <c r="M81" s="204"/>
      <c r="N81" s="204"/>
      <c r="O81" s="204"/>
      <c r="P81" s="204"/>
      <c r="Q81" s="204"/>
      <c r="R81" s="204"/>
      <c r="S81" s="204"/>
      <c r="T81" s="204"/>
      <c r="U81" s="204"/>
      <c r="V81" s="204"/>
      <c r="W81" s="204"/>
      <c r="X81" s="204"/>
      <c r="Y81" s="204"/>
      <c r="Z81" s="204"/>
      <c r="AA81" s="204"/>
      <c r="AB81" s="204"/>
      <c r="AC81" s="204"/>
      <c r="AD81" s="234"/>
    </row>
    <row r="82" spans="2:30" s="8" customFormat="1" ht="15">
      <c r="B82" s="29" t="s">
        <v>142</v>
      </c>
      <c r="C82" s="20">
        <f t="shared" ref="C82:F82" si="14">SUM(C77,C78)</f>
        <v>0</v>
      </c>
      <c r="D82" s="20">
        <f t="shared" si="14"/>
        <v>0</v>
      </c>
      <c r="E82" s="20">
        <f t="shared" si="14"/>
        <v>0</v>
      </c>
      <c r="F82" s="20">
        <f t="shared" si="14"/>
        <v>0</v>
      </c>
      <c r="H82" s="207"/>
      <c r="I82" s="208"/>
      <c r="J82" s="208"/>
      <c r="K82" s="208"/>
      <c r="L82" s="208"/>
      <c r="M82" s="208"/>
      <c r="N82" s="208"/>
      <c r="O82" s="208"/>
      <c r="P82" s="208"/>
      <c r="Q82" s="208"/>
      <c r="R82" s="208"/>
      <c r="S82" s="208"/>
      <c r="T82" s="208"/>
      <c r="U82" s="208"/>
      <c r="V82" s="208"/>
      <c r="W82" s="208"/>
      <c r="X82" s="208"/>
      <c r="Y82" s="208"/>
      <c r="Z82" s="208"/>
      <c r="AA82" s="208"/>
      <c r="AB82" s="208"/>
      <c r="AC82" s="208"/>
      <c r="AD82" s="235"/>
    </row>
    <row r="83" spans="2:30" ht="15">
      <c r="B83" s="28" t="s">
        <v>67</v>
      </c>
      <c r="C83" s="190"/>
      <c r="D83" s="191"/>
      <c r="E83" s="191"/>
      <c r="F83" s="191"/>
      <c r="H83" s="205"/>
      <c r="I83" s="208"/>
      <c r="J83" s="208"/>
      <c r="K83" s="208"/>
      <c r="L83" s="208"/>
      <c r="M83" s="208"/>
      <c r="N83" s="208"/>
      <c r="O83" s="208"/>
      <c r="P83" s="208"/>
      <c r="Q83" s="208"/>
      <c r="R83" s="208"/>
      <c r="S83" s="208"/>
      <c r="T83" s="208"/>
      <c r="U83" s="208"/>
      <c r="V83" s="208"/>
      <c r="W83" s="208"/>
      <c r="X83" s="208"/>
      <c r="Y83" s="208"/>
      <c r="Z83" s="208"/>
      <c r="AA83" s="208"/>
      <c r="AB83" s="208"/>
      <c r="AC83" s="208"/>
      <c r="AD83" s="235"/>
    </row>
    <row r="84" spans="2:30" ht="15">
      <c r="B84" s="28" t="s">
        <v>23</v>
      </c>
      <c r="C84" s="190"/>
      <c r="D84" s="191"/>
      <c r="E84" s="191"/>
      <c r="F84" s="191"/>
      <c r="H84" s="205"/>
      <c r="I84" s="208"/>
      <c r="J84" s="208"/>
      <c r="K84" s="208"/>
      <c r="L84" s="208"/>
      <c r="M84" s="208"/>
      <c r="N84" s="208"/>
      <c r="O84" s="208"/>
      <c r="P84" s="208"/>
      <c r="Q84" s="208"/>
      <c r="R84" s="208"/>
      <c r="S84" s="208"/>
      <c r="T84" s="208"/>
      <c r="U84" s="208"/>
      <c r="V84" s="208"/>
      <c r="W84" s="208"/>
      <c r="X84" s="208"/>
      <c r="Y84" s="208"/>
      <c r="Z84" s="208"/>
      <c r="AA84" s="208"/>
      <c r="AB84" s="208"/>
      <c r="AC84" s="208"/>
      <c r="AD84" s="235"/>
    </row>
    <row r="85" spans="2:30" ht="14.25" hidden="1" customHeight="1">
      <c r="B85" s="28"/>
      <c r="C85" s="190"/>
      <c r="D85" s="191"/>
      <c r="E85" s="191"/>
      <c r="F85" s="191"/>
      <c r="H85" s="226" t="s">
        <v>202</v>
      </c>
      <c r="I85" s="211"/>
      <c r="J85" s="211"/>
      <c r="K85" s="211"/>
      <c r="L85" s="211"/>
      <c r="M85" s="211"/>
      <c r="N85" s="211"/>
      <c r="O85" s="211"/>
      <c r="P85" s="210"/>
      <c r="Q85" s="210"/>
      <c r="R85" s="210"/>
      <c r="S85" s="210"/>
      <c r="T85" s="210"/>
      <c r="U85" s="210"/>
      <c r="V85" s="210"/>
      <c r="W85" s="210"/>
      <c r="X85" s="210"/>
      <c r="Y85" s="210"/>
      <c r="Z85" s="210"/>
      <c r="AA85" s="210"/>
      <c r="AB85" s="210"/>
      <c r="AC85" s="210"/>
      <c r="AD85" s="232"/>
    </row>
    <row r="86" spans="2:30" ht="15.75" thickBot="1">
      <c r="B86" s="28" t="s">
        <v>120</v>
      </c>
      <c r="C86" s="192"/>
      <c r="D86" s="193"/>
      <c r="E86" s="193"/>
      <c r="F86" s="193"/>
      <c r="H86" s="226" t="s">
        <v>401</v>
      </c>
      <c r="I86" s="211"/>
      <c r="J86" s="211"/>
      <c r="K86" s="211"/>
      <c r="L86" s="211"/>
      <c r="M86" s="211"/>
      <c r="N86" s="211"/>
      <c r="O86" s="211"/>
      <c r="P86" s="211"/>
      <c r="Q86" s="211"/>
      <c r="R86" s="211"/>
      <c r="S86" s="211"/>
      <c r="T86" s="210"/>
      <c r="U86" s="210"/>
      <c r="V86" s="210"/>
      <c r="W86" s="210"/>
      <c r="X86" s="210"/>
      <c r="Y86" s="210"/>
      <c r="Z86" s="210"/>
      <c r="AA86" s="210"/>
      <c r="AB86" s="210"/>
      <c r="AC86" s="210"/>
      <c r="AD86" s="232"/>
    </row>
    <row r="87" spans="2:30" s="8" customFormat="1" ht="15.75" thickBot="1">
      <c r="B87" s="30" t="s">
        <v>143</v>
      </c>
      <c r="C87" s="31">
        <f t="shared" ref="C87:F87" si="15">C82-SUM(C83:C86)</f>
        <v>0</v>
      </c>
      <c r="D87" s="31">
        <f t="shared" si="15"/>
        <v>0</v>
      </c>
      <c r="E87" s="31">
        <f t="shared" si="15"/>
        <v>0</v>
      </c>
      <c r="F87" s="31">
        <f t="shared" si="15"/>
        <v>0</v>
      </c>
      <c r="H87" s="227" t="s">
        <v>203</v>
      </c>
      <c r="I87" s="228"/>
      <c r="J87" s="228"/>
      <c r="K87" s="228"/>
      <c r="L87" s="228"/>
      <c r="M87" s="228"/>
      <c r="N87" s="228"/>
      <c r="O87" s="228"/>
      <c r="P87" s="228"/>
      <c r="Q87" s="228"/>
      <c r="R87" s="228"/>
      <c r="S87" s="228"/>
      <c r="T87" s="228"/>
      <c r="U87" s="228"/>
      <c r="V87" s="228"/>
      <c r="W87" s="228"/>
      <c r="X87" s="228"/>
      <c r="Y87" s="228"/>
      <c r="Z87" s="228"/>
      <c r="AA87" s="228"/>
      <c r="AB87" s="228"/>
      <c r="AC87" s="228"/>
      <c r="AD87" s="236"/>
    </row>
  </sheetData>
  <sheetProtection algorithmName="SHA-512" hashValue="RVmT1lVx0NSwSkBAFXr3mStZA6qEKWq60nfZJAS95HOd3YqRFIhHnuqYzHHtjPuP3aASPa3QmSHA0hEle1Tu8w==" saltValue="Z+AHWX6VBmppAkg0m4FPWA==" spinCount="100000" sheet="1" selectLockedCells="1"/>
  <pageMargins left="0.7" right="0.7" top="0.78740157499999996" bottom="0.78740157499999996"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5</vt:i4>
      </vt:variant>
    </vt:vector>
  </HeadingPairs>
  <TitlesOfParts>
    <vt:vector size="20" baseType="lpstr">
      <vt:lpstr>Übersicht - Erklärung</vt:lpstr>
      <vt:lpstr>-</vt:lpstr>
      <vt:lpstr>Liquiditätsplan</vt:lpstr>
      <vt:lpstr>Prämissen</vt:lpstr>
      <vt:lpstr>----</vt:lpstr>
      <vt:lpstr>GuV Soll-Ist Vergleich (monatl)</vt:lpstr>
      <vt:lpstr>Prämissen_Definition GuV Posten</vt:lpstr>
      <vt:lpstr>-----</vt:lpstr>
      <vt:lpstr>GuV Dateneingabe</vt:lpstr>
      <vt:lpstr>Bilanz Dateneingabe</vt:lpstr>
      <vt:lpstr>--&gt; </vt:lpstr>
      <vt:lpstr>GuV Monitor</vt:lpstr>
      <vt:lpstr>Bilanz Monitor</vt:lpstr>
      <vt:lpstr>--&gt;</vt:lpstr>
      <vt:lpstr>Erläuterung Kennzahlen</vt:lpstr>
      <vt:lpstr>'Bilanz Dateneingabe'!Druckbereich</vt:lpstr>
      <vt:lpstr>'GuV Dateneingabe'!Druckbereich</vt:lpstr>
      <vt:lpstr>'GuV Monitor'!Druckbereich</vt:lpstr>
      <vt:lpstr>'GuV Soll-Ist Vergleich (monatl)'!Druckbereich</vt:lpstr>
      <vt:lpstr>Liquiditätsplan!Druckbereich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Mathias Meinke</cp:lastModifiedBy>
  <cp:lastPrinted>2020-06-10T11:26:51Z</cp:lastPrinted>
  <dcterms:created xsi:type="dcterms:W3CDTF">2012-04-03T10:26:27Z</dcterms:created>
  <dcterms:modified xsi:type="dcterms:W3CDTF">2021-04-20T12:58:42Z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