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DieseArbeitsmappe" defaultThemeVersion="124226"/>
  <mc:AlternateContent xmlns:mc="http://schemas.openxmlformats.org/markup-compatibility/2006">
    <mc:Choice Requires="x15">
      <x15ac:absPath xmlns:x15ac="http://schemas.microsoft.com/office/spreadsheetml/2010/11/ac" url="T:\I-Industrie\I-06 Umweltschutz\I-06-010 - IHK-Werkzeuge\Kostenrechner Wasser-Abwasser\Wasser-Abwasser 2025\"/>
    </mc:Choice>
  </mc:AlternateContent>
  <xr:revisionPtr revIDLastSave="0" documentId="13_ncr:1_{F0CA8C6C-B4F2-43EC-983B-797ECE8D6CEC}" xr6:coauthVersionLast="47" xr6:coauthVersionMax="47" xr10:uidLastSave="{00000000-0000-0000-0000-000000000000}"/>
  <workbookProtection workbookAlgorithmName="SHA-512" workbookHashValue="KRcz9f+LJAFjAZRrfHRabXHnu2tL9aUyyBAaJAWnrX+kV10bL/BZVcprjpKgI7XpsoUIhuGMJgQagccFxrVO3w==" workbookSaltValue="QhKiMx+r44ycxEDSz/LxMg==" workbookSpinCount="100000" lockStructure="1"/>
  <bookViews>
    <workbookView xWindow="-120" yWindow="-120" windowWidth="29040" windowHeight="15720" xr2:uid="{00000000-000D-0000-FFFF-FFFF00000000}"/>
  </bookViews>
  <sheets>
    <sheet name="Berechnungstool 2025" sheetId="9" r:id="rId1"/>
    <sheet name="Entwicklung seit 2015" sheetId="32" state="hidden" r:id="rId2"/>
    <sheet name="Entwicklung der Gebühren" sheetId="35" r:id="rId3"/>
    <sheet name="2015-2022" sheetId="33" state="hidden" r:id="rId4"/>
    <sheet name="Unterschiedswerte 2018" sheetId="26" state="hidden" r:id="rId5"/>
    <sheet name="Fallbeispiele" sheetId="10" state="hidden" r:id="rId6"/>
    <sheet name="Datenbasis 2025" sheetId="36" state="hidden" r:id="rId7"/>
    <sheet name="Datenbasis 2024" sheetId="37" state="hidden" r:id="rId8"/>
    <sheet name="Datenbasis 2023" sheetId="34" state="hidden" r:id="rId9"/>
    <sheet name="Datenbasis 2022" sheetId="30" state="hidden" r:id="rId10"/>
    <sheet name="Datenbasis 2021" sheetId="29" state="hidden" r:id="rId11"/>
    <sheet name="Datenbasis 2020" sheetId="28" state="hidden" r:id="rId12"/>
    <sheet name="Datenbasis 2019" sheetId="24" state="hidden" r:id="rId13"/>
    <sheet name="Datenbasis 2018" sheetId="27" state="hidden" r:id="rId14"/>
    <sheet name="Datenbasis 2017" sheetId="23" state="hidden" r:id="rId15"/>
    <sheet name="Datenbasis 2016" sheetId="16" state="hidden" r:id="rId16"/>
    <sheet name="Datenbasis 2015" sheetId="19" state="hidden" r:id="rId17"/>
    <sheet name="Datenbasis 2014" sheetId="13" state="hidden" r:id="rId18"/>
    <sheet name="Datenbasis 2013" sheetId="14" state="hidden" r:id="rId19"/>
    <sheet name="Änderung für Auswertung 2015" sheetId="2" state="hidden" r:id="rId20"/>
    <sheet name="Vergleich 2009_2015" sheetId="11" state="hidden" r:id="rId21"/>
    <sheet name="Grafik" sheetId="17" state="hidden" r:id="rId22"/>
  </sheets>
  <definedNames>
    <definedName name="_xlnm.Print_Area" localSheetId="0">'Berechnungstool 2025'!$B$2:$K$39</definedName>
    <definedName name="_xlnm.Print_Area" localSheetId="1">'Entwicklung seit 2015'!$B$2:$K$32</definedName>
    <definedName name="_xlnm.Print_Area" localSheetId="21">Grafik!$B$7:$AF$96</definedName>
    <definedName name="Z_B6552C68_4AE0_4344_BA51_40BC9ED124FB_.wvu.Cols" localSheetId="0" hidden="1">'Berechnungstool 2025'!$L:$P</definedName>
    <definedName name="Z_B6552C68_4AE0_4344_BA51_40BC9ED124FB_.wvu.Cols" localSheetId="1" hidden="1">'Entwicklung seit 2015'!$O:$AQ</definedName>
    <definedName name="Z_B6552C68_4AE0_4344_BA51_40BC9ED124FB_.wvu.PrintArea" localSheetId="0" hidden="1">'Berechnungstool 2025'!$B$2:$K$39</definedName>
    <definedName name="Z_B6552C68_4AE0_4344_BA51_40BC9ED124FB_.wvu.PrintArea" localSheetId="1" hidden="1">'Entwicklung seit 2015'!$B$2:$K$32</definedName>
    <definedName name="Z_B6552C68_4AE0_4344_BA51_40BC9ED124FB_.wvu.PrintArea" localSheetId="21" hidden="1">Grafik!$B$7:$AF$96</definedName>
  </definedNames>
  <calcPr calcId="191029"/>
  <customWorkbookViews>
    <customWorkbookView name="Internet" guid="{B6552C68-4AE0-4344-BA51-40BC9ED124FB}" maximized="1" windowWidth="1916" windowHeight="827"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8" i="9" l="1"/>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136" i="37"/>
  <c r="M136" i="37"/>
  <c r="K136" i="37"/>
  <c r="J136" i="37"/>
  <c r="N135" i="37"/>
  <c r="M135" i="37"/>
  <c r="K135" i="37"/>
  <c r="J135" i="37"/>
  <c r="N134" i="37"/>
  <c r="M134" i="37"/>
  <c r="J134" i="37"/>
  <c r="N133" i="37"/>
  <c r="M133" i="37"/>
  <c r="K133" i="37"/>
  <c r="J133" i="37"/>
  <c r="N132" i="37"/>
  <c r="M132" i="37"/>
  <c r="K132" i="37"/>
  <c r="J132" i="37"/>
  <c r="N131" i="37"/>
  <c r="M131" i="37"/>
  <c r="K131" i="37"/>
  <c r="J131" i="37"/>
  <c r="N130" i="37"/>
  <c r="M130" i="37"/>
  <c r="K130" i="37"/>
  <c r="J130" i="37"/>
  <c r="N129" i="37"/>
  <c r="M129" i="37"/>
  <c r="K129" i="37"/>
  <c r="J129" i="37"/>
  <c r="N128" i="37"/>
  <c r="M128" i="37"/>
  <c r="K128" i="37"/>
  <c r="J128" i="37"/>
  <c r="N127" i="37"/>
  <c r="M127" i="37"/>
  <c r="K127" i="37"/>
  <c r="J127" i="37"/>
  <c r="N126" i="37"/>
  <c r="M126" i="37"/>
  <c r="K126" i="37"/>
  <c r="J126" i="37"/>
  <c r="N125" i="37"/>
  <c r="M125" i="37"/>
  <c r="K125" i="37"/>
  <c r="J125" i="37"/>
  <c r="N124" i="37"/>
  <c r="M124" i="37"/>
  <c r="K124" i="37"/>
  <c r="J124" i="37"/>
  <c r="N123" i="37"/>
  <c r="M123" i="37"/>
  <c r="K123" i="37"/>
  <c r="J123" i="37"/>
  <c r="N122" i="37"/>
  <c r="M122" i="37"/>
  <c r="K122" i="37"/>
  <c r="J122" i="37"/>
  <c r="N121" i="37"/>
  <c r="M121" i="37"/>
  <c r="K121" i="37"/>
  <c r="J121" i="37"/>
  <c r="N117" i="37"/>
  <c r="M117" i="37"/>
  <c r="K117" i="37"/>
  <c r="J117" i="37"/>
  <c r="N116" i="37"/>
  <c r="M116" i="37"/>
  <c r="K116" i="37"/>
  <c r="J116" i="37"/>
  <c r="N115" i="37"/>
  <c r="M115" i="37"/>
  <c r="J115" i="37"/>
  <c r="N114" i="37"/>
  <c r="M114" i="37"/>
  <c r="K114" i="37"/>
  <c r="J114" i="37"/>
  <c r="N113" i="37"/>
  <c r="M113" i="37"/>
  <c r="K113" i="37"/>
  <c r="J113" i="37"/>
  <c r="N112" i="37"/>
  <c r="M112" i="37"/>
  <c r="K112" i="37"/>
  <c r="J112" i="37"/>
  <c r="N111" i="37"/>
  <c r="M111" i="37"/>
  <c r="K111" i="37"/>
  <c r="J111" i="37"/>
  <c r="N110" i="37"/>
  <c r="M110" i="37"/>
  <c r="K110" i="37"/>
  <c r="J110" i="37"/>
  <c r="N109" i="37"/>
  <c r="M109" i="37"/>
  <c r="K109" i="37"/>
  <c r="J109" i="37"/>
  <c r="N108" i="37"/>
  <c r="M108" i="37"/>
  <c r="K108" i="37"/>
  <c r="J108" i="37"/>
  <c r="N107" i="37"/>
  <c r="M107" i="37"/>
  <c r="K107" i="37"/>
  <c r="J107" i="37"/>
  <c r="N106" i="37"/>
  <c r="M106" i="37"/>
  <c r="K106" i="37"/>
  <c r="J106" i="37"/>
  <c r="N105" i="37"/>
  <c r="M105" i="37"/>
  <c r="K105" i="37"/>
  <c r="J105" i="37"/>
  <c r="N104" i="37"/>
  <c r="M104" i="37"/>
  <c r="K104" i="37"/>
  <c r="J104" i="37"/>
  <c r="N103" i="37"/>
  <c r="M103" i="37"/>
  <c r="K103" i="37"/>
  <c r="J103" i="37"/>
  <c r="N102" i="37"/>
  <c r="M102" i="37"/>
  <c r="K102" i="37"/>
  <c r="J102" i="37"/>
  <c r="N97" i="37"/>
  <c r="M97" i="37"/>
  <c r="K97" i="37"/>
  <c r="J97" i="37"/>
  <c r="N96" i="37"/>
  <c r="M96" i="37"/>
  <c r="K96" i="37"/>
  <c r="J96" i="37"/>
  <c r="N95" i="37"/>
  <c r="M95" i="37"/>
  <c r="K95" i="37"/>
  <c r="J95" i="37"/>
  <c r="N94" i="37"/>
  <c r="M94" i="37"/>
  <c r="K94" i="37"/>
  <c r="J94" i="37"/>
  <c r="N93" i="37"/>
  <c r="M93" i="37"/>
  <c r="K93" i="37"/>
  <c r="J93" i="37"/>
  <c r="N92" i="37"/>
  <c r="M92" i="37"/>
  <c r="K92" i="37"/>
  <c r="J92" i="37"/>
  <c r="N91" i="37"/>
  <c r="M91" i="37"/>
  <c r="K91" i="37"/>
  <c r="J91" i="37"/>
  <c r="N90" i="37"/>
  <c r="M90" i="37"/>
  <c r="K90" i="37"/>
  <c r="J90" i="37"/>
  <c r="N89" i="37"/>
  <c r="M89" i="37"/>
  <c r="K89" i="37"/>
  <c r="J89" i="37"/>
  <c r="N88" i="37"/>
  <c r="M88" i="37"/>
  <c r="K88" i="37"/>
  <c r="J88" i="37"/>
  <c r="N87" i="37"/>
  <c r="M87" i="37"/>
  <c r="K87" i="37"/>
  <c r="J87" i="37"/>
  <c r="N86" i="37"/>
  <c r="M86" i="37"/>
  <c r="K86" i="37"/>
  <c r="J86" i="37"/>
  <c r="N85" i="37"/>
  <c r="M85" i="37"/>
  <c r="K85" i="37"/>
  <c r="J85" i="37"/>
  <c r="N84" i="37"/>
  <c r="M84" i="37"/>
  <c r="K84" i="37"/>
  <c r="J84" i="37"/>
  <c r="N83" i="37"/>
  <c r="M83" i="37"/>
  <c r="K83" i="37"/>
  <c r="J83" i="37"/>
  <c r="N82" i="37"/>
  <c r="M82" i="37"/>
  <c r="K82" i="37"/>
  <c r="J82" i="37"/>
  <c r="N77" i="37"/>
  <c r="M77" i="37"/>
  <c r="K77" i="37"/>
  <c r="J77" i="37"/>
  <c r="N76" i="37"/>
  <c r="M76" i="37"/>
  <c r="K76" i="37"/>
  <c r="J76" i="37"/>
  <c r="N75" i="37"/>
  <c r="M75" i="37"/>
  <c r="K75" i="37"/>
  <c r="J75" i="37"/>
  <c r="N74" i="37"/>
  <c r="M74" i="37"/>
  <c r="K74" i="37"/>
  <c r="J74" i="37"/>
  <c r="N73" i="37"/>
  <c r="M73" i="37"/>
  <c r="K73" i="37"/>
  <c r="J73" i="37"/>
  <c r="N72" i="37"/>
  <c r="M72" i="37"/>
  <c r="K72" i="37"/>
  <c r="J72" i="37"/>
  <c r="N71" i="37"/>
  <c r="M71" i="37"/>
  <c r="K71" i="37"/>
  <c r="J71" i="37"/>
  <c r="N70" i="37"/>
  <c r="M70" i="37"/>
  <c r="K70" i="37"/>
  <c r="J70" i="37"/>
  <c r="N69" i="37"/>
  <c r="M69" i="37"/>
  <c r="K69" i="37"/>
  <c r="J69" i="37"/>
  <c r="N68" i="37"/>
  <c r="M68" i="37"/>
  <c r="K68" i="37"/>
  <c r="J68" i="37"/>
  <c r="N67" i="37"/>
  <c r="M67" i="37"/>
  <c r="K67" i="37"/>
  <c r="J67" i="37"/>
  <c r="N66" i="37"/>
  <c r="M66" i="37"/>
  <c r="K66" i="37"/>
  <c r="J66" i="37"/>
  <c r="N65" i="37"/>
  <c r="M65" i="37"/>
  <c r="K65" i="37"/>
  <c r="J65" i="37"/>
  <c r="N64" i="37"/>
  <c r="M64" i="37"/>
  <c r="K64" i="37"/>
  <c r="J64" i="37"/>
  <c r="N63" i="37"/>
  <c r="M63" i="37"/>
  <c r="K63" i="37"/>
  <c r="J63" i="37"/>
  <c r="N62" i="37"/>
  <c r="M62" i="37"/>
  <c r="K62" i="37"/>
  <c r="J62" i="37"/>
  <c r="N57" i="37"/>
  <c r="M57" i="37"/>
  <c r="K57" i="37"/>
  <c r="J57" i="37"/>
  <c r="N56" i="37"/>
  <c r="M56" i="37"/>
  <c r="K56" i="37"/>
  <c r="J56" i="37"/>
  <c r="N55" i="37"/>
  <c r="M55" i="37"/>
  <c r="K55" i="37"/>
  <c r="J55" i="37"/>
  <c r="N54" i="37"/>
  <c r="M54" i="37"/>
  <c r="K54" i="37"/>
  <c r="J54" i="37"/>
  <c r="N53" i="37"/>
  <c r="M53" i="37"/>
  <c r="K53" i="37"/>
  <c r="J53" i="37"/>
  <c r="N52" i="37"/>
  <c r="M52" i="37"/>
  <c r="K52" i="37"/>
  <c r="J52" i="37"/>
  <c r="N51" i="37"/>
  <c r="M51" i="37"/>
  <c r="K51" i="37"/>
  <c r="J51" i="37"/>
  <c r="N50" i="37"/>
  <c r="M50" i="37"/>
  <c r="K50" i="37"/>
  <c r="J50" i="37"/>
  <c r="N49" i="37"/>
  <c r="M49" i="37"/>
  <c r="K49" i="37"/>
  <c r="J49" i="37"/>
  <c r="N48" i="37"/>
  <c r="M48" i="37"/>
  <c r="K48" i="37"/>
  <c r="J48" i="37"/>
  <c r="N47" i="37"/>
  <c r="M47" i="37"/>
  <c r="K47" i="37"/>
  <c r="J47" i="37"/>
  <c r="N46" i="37"/>
  <c r="M46" i="37"/>
  <c r="K46" i="37"/>
  <c r="J46" i="37"/>
  <c r="N45" i="37"/>
  <c r="M45" i="37"/>
  <c r="K45" i="37"/>
  <c r="J45" i="37"/>
  <c r="N44" i="37"/>
  <c r="M44" i="37"/>
  <c r="K44" i="37"/>
  <c r="J44" i="37"/>
  <c r="N43" i="37"/>
  <c r="M43" i="37"/>
  <c r="K43" i="37"/>
  <c r="J43" i="37"/>
  <c r="N42" i="37"/>
  <c r="M42" i="37"/>
  <c r="K42" i="37"/>
  <c r="J42" i="37"/>
  <c r="N37" i="37"/>
  <c r="M37" i="37"/>
  <c r="K37" i="37"/>
  <c r="J37" i="37"/>
  <c r="N36" i="37"/>
  <c r="M36" i="37"/>
  <c r="K36" i="37"/>
  <c r="J36" i="37"/>
  <c r="N35" i="37"/>
  <c r="M35" i="37"/>
  <c r="K35" i="37"/>
  <c r="J35" i="37"/>
  <c r="N34" i="37"/>
  <c r="M34" i="37"/>
  <c r="K34" i="37"/>
  <c r="J34" i="37"/>
  <c r="N33" i="37"/>
  <c r="M33" i="37"/>
  <c r="K33" i="37"/>
  <c r="J33" i="37"/>
  <c r="N32" i="37"/>
  <c r="M32" i="37"/>
  <c r="K32" i="37"/>
  <c r="J32" i="37"/>
  <c r="N31" i="37"/>
  <c r="M31" i="37"/>
  <c r="K31" i="37"/>
  <c r="J31" i="37"/>
  <c r="N30" i="37"/>
  <c r="M30" i="37"/>
  <c r="K30" i="37"/>
  <c r="J30" i="37"/>
  <c r="N29" i="37"/>
  <c r="M29" i="37"/>
  <c r="K29" i="37"/>
  <c r="J29" i="37"/>
  <c r="N28" i="37"/>
  <c r="M28" i="37"/>
  <c r="K28" i="37"/>
  <c r="J28" i="37"/>
  <c r="N27" i="37"/>
  <c r="M27" i="37"/>
  <c r="K27" i="37"/>
  <c r="J27" i="37"/>
  <c r="N26" i="37"/>
  <c r="M26" i="37"/>
  <c r="K26" i="37"/>
  <c r="J26" i="37"/>
  <c r="N25" i="37"/>
  <c r="M25" i="37"/>
  <c r="K25" i="37"/>
  <c r="J25" i="37"/>
  <c r="N24" i="37"/>
  <c r="M24" i="37"/>
  <c r="K24" i="37"/>
  <c r="J24" i="37"/>
  <c r="N23" i="37"/>
  <c r="M23" i="37"/>
  <c r="K23" i="37"/>
  <c r="J23" i="37"/>
  <c r="N22" i="37"/>
  <c r="M22" i="37"/>
  <c r="K22" i="37"/>
  <c r="J22" i="37"/>
  <c r="J17" i="36" l="1"/>
  <c r="J16" i="36"/>
  <c r="J15" i="36"/>
  <c r="J14" i="36"/>
  <c r="J13" i="36"/>
  <c r="J12" i="36"/>
  <c r="J11" i="36"/>
  <c r="J10" i="36"/>
  <c r="J9" i="36"/>
  <c r="J8" i="36"/>
  <c r="J7" i="36"/>
  <c r="J6" i="36"/>
  <c r="J5" i="36"/>
  <c r="J4" i="36"/>
  <c r="J3" i="36"/>
  <c r="N17" i="36"/>
  <c r="N16" i="36"/>
  <c r="N15" i="36"/>
  <c r="N14" i="36"/>
  <c r="N13" i="36"/>
  <c r="N12" i="36"/>
  <c r="N11" i="36"/>
  <c r="N10" i="36"/>
  <c r="N9" i="36"/>
  <c r="N8" i="36"/>
  <c r="N7" i="36"/>
  <c r="N6" i="36"/>
  <c r="N5" i="36"/>
  <c r="N4" i="36"/>
  <c r="N3" i="36"/>
  <c r="N2" i="36"/>
  <c r="M17" i="36"/>
  <c r="M16" i="36"/>
  <c r="M15" i="36"/>
  <c r="M14" i="36"/>
  <c r="M13" i="36"/>
  <c r="M12" i="36"/>
  <c r="M11" i="36"/>
  <c r="M10" i="36"/>
  <c r="M9" i="36"/>
  <c r="M8" i="36"/>
  <c r="M7" i="36"/>
  <c r="M6" i="36"/>
  <c r="M5" i="36"/>
  <c r="M4" i="36"/>
  <c r="M3" i="36"/>
  <c r="M2" i="36"/>
  <c r="K17" i="36"/>
  <c r="K16" i="36"/>
  <c r="K15" i="36"/>
  <c r="K14" i="36"/>
  <c r="K13" i="36"/>
  <c r="K12" i="36"/>
  <c r="K11" i="36"/>
  <c r="K10" i="36"/>
  <c r="K9" i="36"/>
  <c r="K8" i="36"/>
  <c r="K7" i="36"/>
  <c r="K6" i="36"/>
  <c r="K5" i="36"/>
  <c r="K4" i="36"/>
  <c r="K3" i="36"/>
  <c r="K2" i="36"/>
  <c r="J2" i="36"/>
  <c r="H21" i="10"/>
  <c r="J21" i="10"/>
  <c r="F21" i="10"/>
  <c r="D21" i="10"/>
  <c r="B21" i="10"/>
  <c r="K19" i="10"/>
  <c r="I19" i="10"/>
  <c r="E19" i="10"/>
  <c r="C19" i="10"/>
  <c r="F31" i="32"/>
  <c r="F30" i="32"/>
  <c r="F29" i="32"/>
  <c r="F28" i="32"/>
  <c r="F27" i="32"/>
  <c r="F26" i="32"/>
  <c r="F25" i="32"/>
  <c r="F24" i="32"/>
  <c r="F23" i="32"/>
  <c r="F22" i="32"/>
  <c r="F21" i="32"/>
  <c r="F20" i="32"/>
  <c r="F19" i="32"/>
  <c r="F18" i="32"/>
  <c r="F17" i="32"/>
  <c r="F16" i="32"/>
  <c r="C31" i="32"/>
  <c r="C30" i="32"/>
  <c r="C29" i="32"/>
  <c r="C28" i="32"/>
  <c r="C27" i="32"/>
  <c r="C26" i="32"/>
  <c r="C25" i="32"/>
  <c r="C24" i="32"/>
  <c r="C23" i="32"/>
  <c r="C22" i="32"/>
  <c r="C21" i="32"/>
  <c r="C20" i="32"/>
  <c r="C19" i="32"/>
  <c r="C18" i="32"/>
  <c r="C17" i="32"/>
  <c r="C16" i="32"/>
  <c r="H38" i="9"/>
  <c r="G38" i="9"/>
  <c r="F38" i="9"/>
  <c r="H37" i="9"/>
  <c r="G37" i="9"/>
  <c r="F37" i="9"/>
  <c r="H36" i="9"/>
  <c r="G36" i="9"/>
  <c r="F36" i="9"/>
  <c r="H35" i="9"/>
  <c r="G35" i="9"/>
  <c r="F35" i="9"/>
  <c r="H34" i="9"/>
  <c r="G34" i="9"/>
  <c r="F34" i="9"/>
  <c r="H33" i="9"/>
  <c r="G33" i="9"/>
  <c r="F33" i="9"/>
  <c r="H32" i="9"/>
  <c r="G32" i="9"/>
  <c r="F32" i="9"/>
  <c r="H31" i="9"/>
  <c r="G31" i="9"/>
  <c r="F31" i="9"/>
  <c r="H30" i="9"/>
  <c r="G30" i="9"/>
  <c r="F30" i="9"/>
  <c r="H29" i="9"/>
  <c r="G29" i="9"/>
  <c r="F29" i="9"/>
  <c r="H28" i="9"/>
  <c r="G28" i="9"/>
  <c r="F28" i="9"/>
  <c r="H27" i="9"/>
  <c r="G27" i="9"/>
  <c r="F27" i="9"/>
  <c r="H26" i="9"/>
  <c r="G26" i="9"/>
  <c r="F26" i="9"/>
  <c r="H25" i="9"/>
  <c r="G25" i="9"/>
  <c r="F25" i="9"/>
  <c r="H24" i="9"/>
  <c r="G24" i="9"/>
  <c r="F24" i="9"/>
  <c r="H23" i="9"/>
  <c r="G23" i="9"/>
  <c r="F23" i="9"/>
  <c r="D38" i="9"/>
  <c r="C38" i="9"/>
  <c r="D37" i="9"/>
  <c r="C37" i="9"/>
  <c r="D36" i="9"/>
  <c r="C36" i="9"/>
  <c r="D35" i="9"/>
  <c r="C35" i="9"/>
  <c r="D34" i="9"/>
  <c r="C34" i="9"/>
  <c r="D33" i="9"/>
  <c r="C33" i="9"/>
  <c r="D32" i="9"/>
  <c r="C32" i="9"/>
  <c r="D31" i="9"/>
  <c r="C31" i="9"/>
  <c r="D30" i="9"/>
  <c r="C30" i="9"/>
  <c r="D29" i="9"/>
  <c r="C29" i="9"/>
  <c r="D28" i="9"/>
  <c r="C28" i="9"/>
  <c r="D27" i="9"/>
  <c r="C27" i="9"/>
  <c r="D26" i="9"/>
  <c r="C26" i="9"/>
  <c r="D25" i="9"/>
  <c r="C25" i="9"/>
  <c r="D24" i="9"/>
  <c r="C24" i="9"/>
  <c r="D23" i="9"/>
  <c r="C23" i="9"/>
  <c r="J77" i="36"/>
  <c r="J42" i="36"/>
  <c r="K42" i="36"/>
  <c r="M42" i="36"/>
  <c r="N42" i="36"/>
  <c r="J43" i="36"/>
  <c r="K43" i="36"/>
  <c r="M43" i="36"/>
  <c r="N43" i="36"/>
  <c r="J44" i="36"/>
  <c r="K44" i="36"/>
  <c r="M44" i="36"/>
  <c r="N44" i="36"/>
  <c r="J45" i="36"/>
  <c r="K45" i="36"/>
  <c r="M45" i="36"/>
  <c r="N45" i="36"/>
  <c r="J46" i="36"/>
  <c r="K46" i="36"/>
  <c r="M46" i="36"/>
  <c r="N46" i="36"/>
  <c r="J47" i="36"/>
  <c r="K47" i="36"/>
  <c r="M47" i="36"/>
  <c r="N47" i="36"/>
  <c r="J48" i="36"/>
  <c r="K48" i="36"/>
  <c r="M48" i="36"/>
  <c r="N48" i="36"/>
  <c r="J49" i="36"/>
  <c r="K49" i="36"/>
  <c r="M49" i="36"/>
  <c r="N49" i="36"/>
  <c r="J50" i="36"/>
  <c r="K50" i="36"/>
  <c r="M50" i="36"/>
  <c r="N50" i="36"/>
  <c r="J51" i="36"/>
  <c r="K51" i="36"/>
  <c r="M51" i="36"/>
  <c r="N51" i="36"/>
  <c r="J52" i="36"/>
  <c r="K52" i="36"/>
  <c r="M52" i="36"/>
  <c r="N52" i="36"/>
  <c r="J53" i="36"/>
  <c r="K53" i="36"/>
  <c r="M53" i="36"/>
  <c r="N53" i="36"/>
  <c r="J54" i="36"/>
  <c r="K54" i="36"/>
  <c r="M54" i="36"/>
  <c r="N54" i="36"/>
  <c r="N156" i="36"/>
  <c r="M156" i="36"/>
  <c r="K156" i="36"/>
  <c r="J156" i="36"/>
  <c r="N155" i="36"/>
  <c r="M155" i="36"/>
  <c r="K155" i="36"/>
  <c r="J155" i="36"/>
  <c r="N154" i="36"/>
  <c r="M154" i="36"/>
  <c r="J154" i="36"/>
  <c r="N153" i="36"/>
  <c r="M153" i="36"/>
  <c r="K153" i="36"/>
  <c r="J153" i="36"/>
  <c r="N152" i="36"/>
  <c r="M152" i="36"/>
  <c r="K152" i="36"/>
  <c r="J152" i="36"/>
  <c r="N151" i="36"/>
  <c r="M151" i="36"/>
  <c r="K151" i="36"/>
  <c r="J151" i="36"/>
  <c r="N150" i="36"/>
  <c r="M150" i="36"/>
  <c r="K150" i="36"/>
  <c r="J150" i="36"/>
  <c r="N149" i="36"/>
  <c r="M149" i="36"/>
  <c r="K149" i="36"/>
  <c r="J149" i="36"/>
  <c r="N148" i="36"/>
  <c r="M148" i="36"/>
  <c r="K148" i="36"/>
  <c r="J148" i="36"/>
  <c r="N147" i="36"/>
  <c r="M147" i="36"/>
  <c r="K147" i="36"/>
  <c r="J147" i="36"/>
  <c r="N146" i="36"/>
  <c r="M146" i="36"/>
  <c r="K146" i="36"/>
  <c r="J146" i="36"/>
  <c r="N145" i="36"/>
  <c r="M145" i="36"/>
  <c r="K145" i="36"/>
  <c r="J145" i="36"/>
  <c r="N144" i="36"/>
  <c r="M144" i="36"/>
  <c r="K144" i="36"/>
  <c r="J144" i="36"/>
  <c r="N143" i="36"/>
  <c r="M143" i="36"/>
  <c r="K143" i="36"/>
  <c r="J143" i="36"/>
  <c r="N142" i="36"/>
  <c r="M142" i="36"/>
  <c r="K142" i="36"/>
  <c r="J142" i="36"/>
  <c r="N141" i="36"/>
  <c r="M141" i="36"/>
  <c r="K141" i="36"/>
  <c r="J141" i="36"/>
  <c r="N137" i="36"/>
  <c r="M137" i="36"/>
  <c r="K137" i="36"/>
  <c r="J137" i="36"/>
  <c r="N136" i="36"/>
  <c r="M136" i="36"/>
  <c r="K136" i="36"/>
  <c r="J136" i="36"/>
  <c r="N135" i="36"/>
  <c r="M135" i="36"/>
  <c r="J135" i="36"/>
  <c r="N134" i="36"/>
  <c r="M134" i="36"/>
  <c r="K134" i="36"/>
  <c r="J134" i="36"/>
  <c r="N133" i="36"/>
  <c r="M133" i="36"/>
  <c r="K133" i="36"/>
  <c r="J133" i="36"/>
  <c r="N132" i="36"/>
  <c r="M132" i="36"/>
  <c r="K132" i="36"/>
  <c r="J132" i="36"/>
  <c r="N131" i="36"/>
  <c r="M131" i="36"/>
  <c r="K131" i="36"/>
  <c r="J131" i="36"/>
  <c r="N130" i="36"/>
  <c r="M130" i="36"/>
  <c r="K130" i="36"/>
  <c r="J130" i="36"/>
  <c r="N129" i="36"/>
  <c r="M129" i="36"/>
  <c r="K129" i="36"/>
  <c r="J129" i="36"/>
  <c r="N128" i="36"/>
  <c r="M128" i="36"/>
  <c r="K128" i="36"/>
  <c r="J128" i="36"/>
  <c r="N127" i="36"/>
  <c r="M127" i="36"/>
  <c r="K127" i="36"/>
  <c r="J127" i="36"/>
  <c r="N126" i="36"/>
  <c r="M126" i="36"/>
  <c r="K126" i="36"/>
  <c r="J126" i="36"/>
  <c r="N125" i="36"/>
  <c r="M125" i="36"/>
  <c r="K125" i="36"/>
  <c r="J125" i="36"/>
  <c r="N124" i="36"/>
  <c r="M124" i="36"/>
  <c r="K124" i="36"/>
  <c r="J124" i="36"/>
  <c r="N123" i="36"/>
  <c r="M123" i="36"/>
  <c r="K123" i="36"/>
  <c r="J123" i="36"/>
  <c r="N122" i="36"/>
  <c r="M122" i="36"/>
  <c r="K122" i="36"/>
  <c r="J122" i="36"/>
  <c r="N117" i="36"/>
  <c r="M117" i="36"/>
  <c r="K117" i="36"/>
  <c r="J117" i="36"/>
  <c r="N116" i="36"/>
  <c r="M116" i="36"/>
  <c r="K116" i="36"/>
  <c r="J116" i="36"/>
  <c r="N115" i="36"/>
  <c r="M115" i="36"/>
  <c r="K115" i="36"/>
  <c r="J115" i="36"/>
  <c r="N114" i="36"/>
  <c r="M114" i="36"/>
  <c r="K114" i="36"/>
  <c r="J114" i="36"/>
  <c r="N113" i="36"/>
  <c r="M113" i="36"/>
  <c r="K113" i="36"/>
  <c r="J113" i="36"/>
  <c r="N112" i="36"/>
  <c r="M112" i="36"/>
  <c r="K112" i="36"/>
  <c r="J112" i="36"/>
  <c r="N111" i="36"/>
  <c r="M111" i="36"/>
  <c r="K111" i="36"/>
  <c r="J111" i="36"/>
  <c r="N110" i="36"/>
  <c r="M110" i="36"/>
  <c r="K110" i="36"/>
  <c r="J110" i="36"/>
  <c r="N109" i="36"/>
  <c r="M109" i="36"/>
  <c r="K109" i="36"/>
  <c r="J109" i="36"/>
  <c r="N108" i="36"/>
  <c r="M108" i="36"/>
  <c r="K108" i="36"/>
  <c r="J108" i="36"/>
  <c r="N107" i="36"/>
  <c r="M107" i="36"/>
  <c r="K107" i="36"/>
  <c r="J107" i="36"/>
  <c r="N106" i="36"/>
  <c r="M106" i="36"/>
  <c r="K106" i="36"/>
  <c r="J106" i="36"/>
  <c r="N105" i="36"/>
  <c r="M105" i="36"/>
  <c r="K105" i="36"/>
  <c r="J105" i="36"/>
  <c r="N104" i="36"/>
  <c r="M104" i="36"/>
  <c r="K104" i="36"/>
  <c r="J104" i="36"/>
  <c r="N103" i="36"/>
  <c r="M103" i="36"/>
  <c r="K103" i="36"/>
  <c r="J103" i="36"/>
  <c r="N102" i="36"/>
  <c r="M102" i="36"/>
  <c r="K102" i="36"/>
  <c r="J102" i="36"/>
  <c r="N97" i="36"/>
  <c r="M97" i="36"/>
  <c r="K97" i="36"/>
  <c r="J97" i="36"/>
  <c r="N96" i="36"/>
  <c r="M96" i="36"/>
  <c r="K96" i="36"/>
  <c r="J96" i="36"/>
  <c r="N95" i="36"/>
  <c r="M95" i="36"/>
  <c r="K95" i="36"/>
  <c r="J95" i="36"/>
  <c r="N94" i="36"/>
  <c r="M94" i="36"/>
  <c r="K94" i="36"/>
  <c r="J94" i="36"/>
  <c r="N93" i="36"/>
  <c r="M93" i="36"/>
  <c r="K93" i="36"/>
  <c r="J93" i="36"/>
  <c r="N92" i="36"/>
  <c r="M92" i="36"/>
  <c r="K92" i="36"/>
  <c r="J92" i="36"/>
  <c r="N91" i="36"/>
  <c r="M91" i="36"/>
  <c r="K91" i="36"/>
  <c r="J91" i="36"/>
  <c r="N90" i="36"/>
  <c r="M90" i="36"/>
  <c r="K90" i="36"/>
  <c r="J90" i="36"/>
  <c r="N89" i="36"/>
  <c r="M89" i="36"/>
  <c r="K89" i="36"/>
  <c r="J89" i="36"/>
  <c r="N88" i="36"/>
  <c r="M88" i="36"/>
  <c r="K88" i="36"/>
  <c r="J88" i="36"/>
  <c r="N87" i="36"/>
  <c r="M87" i="36"/>
  <c r="K87" i="36"/>
  <c r="J87" i="36"/>
  <c r="N86" i="36"/>
  <c r="M86" i="36"/>
  <c r="K86" i="36"/>
  <c r="J86" i="36"/>
  <c r="N85" i="36"/>
  <c r="M85" i="36"/>
  <c r="K85" i="36"/>
  <c r="J85" i="36"/>
  <c r="N84" i="36"/>
  <c r="M84" i="36"/>
  <c r="K84" i="36"/>
  <c r="J84" i="36"/>
  <c r="N83" i="36"/>
  <c r="M83" i="36"/>
  <c r="K83" i="36"/>
  <c r="J83" i="36"/>
  <c r="N82" i="36"/>
  <c r="M82" i="36"/>
  <c r="K82" i="36"/>
  <c r="J82" i="36"/>
  <c r="N77" i="36"/>
  <c r="M77" i="36"/>
  <c r="K77" i="36"/>
  <c r="N76" i="36"/>
  <c r="M76" i="36"/>
  <c r="K76" i="36"/>
  <c r="J76" i="36"/>
  <c r="N75" i="36"/>
  <c r="M75" i="36"/>
  <c r="K75" i="36"/>
  <c r="J75" i="36"/>
  <c r="N74" i="36"/>
  <c r="M74" i="36"/>
  <c r="K74" i="36"/>
  <c r="J74" i="36"/>
  <c r="N73" i="36"/>
  <c r="M73" i="36"/>
  <c r="K73" i="36"/>
  <c r="J73" i="36"/>
  <c r="N72" i="36"/>
  <c r="M72" i="36"/>
  <c r="K72" i="36"/>
  <c r="J72" i="36"/>
  <c r="N71" i="36"/>
  <c r="M71" i="36"/>
  <c r="K71" i="36"/>
  <c r="J71" i="36"/>
  <c r="N70" i="36"/>
  <c r="M70" i="36"/>
  <c r="K70" i="36"/>
  <c r="J70" i="36"/>
  <c r="N69" i="36"/>
  <c r="M69" i="36"/>
  <c r="K69" i="36"/>
  <c r="J69" i="36"/>
  <c r="N68" i="36"/>
  <c r="M68" i="36"/>
  <c r="K68" i="36"/>
  <c r="J68" i="36"/>
  <c r="N67" i="36"/>
  <c r="M67" i="36"/>
  <c r="K67" i="36"/>
  <c r="J67" i="36"/>
  <c r="N66" i="36"/>
  <c r="M66" i="36"/>
  <c r="K66" i="36"/>
  <c r="J66" i="36"/>
  <c r="N65" i="36"/>
  <c r="M65" i="36"/>
  <c r="K65" i="36"/>
  <c r="J65" i="36"/>
  <c r="N64" i="36"/>
  <c r="M64" i="36"/>
  <c r="K64" i="36"/>
  <c r="J64" i="36"/>
  <c r="N63" i="36"/>
  <c r="M63" i="36"/>
  <c r="K63" i="36"/>
  <c r="J63" i="36"/>
  <c r="N62" i="36"/>
  <c r="M62" i="36"/>
  <c r="K62" i="36"/>
  <c r="J62" i="36"/>
  <c r="N57" i="36"/>
  <c r="M57" i="36"/>
  <c r="K57" i="36"/>
  <c r="J57" i="36"/>
  <c r="N56" i="36"/>
  <c r="M56" i="36"/>
  <c r="K56" i="36"/>
  <c r="J56" i="36"/>
  <c r="N55" i="36"/>
  <c r="M55" i="36"/>
  <c r="K55" i="36"/>
  <c r="J55" i="36"/>
  <c r="N17" i="34"/>
  <c r="M17" i="34"/>
  <c r="K17" i="34"/>
  <c r="J17" i="34"/>
  <c r="N16" i="34"/>
  <c r="M16" i="34"/>
  <c r="K16" i="34"/>
  <c r="J16" i="34"/>
  <c r="N15" i="34"/>
  <c r="M15" i="34"/>
  <c r="K15" i="34"/>
  <c r="J15" i="34"/>
  <c r="N14" i="34"/>
  <c r="M14" i="34"/>
  <c r="K14" i="34"/>
  <c r="J14" i="34"/>
  <c r="N13" i="34"/>
  <c r="M13" i="34"/>
  <c r="K13" i="34"/>
  <c r="J13" i="34"/>
  <c r="N12" i="34"/>
  <c r="M12" i="34"/>
  <c r="K12" i="34"/>
  <c r="J12" i="34"/>
  <c r="N11" i="34"/>
  <c r="M11" i="34"/>
  <c r="K11" i="34"/>
  <c r="J11" i="34"/>
  <c r="N10" i="34"/>
  <c r="M10" i="34"/>
  <c r="K10" i="34"/>
  <c r="J10" i="34"/>
  <c r="N9" i="34"/>
  <c r="M9" i="34"/>
  <c r="K9" i="34"/>
  <c r="J9" i="34"/>
  <c r="N8" i="34"/>
  <c r="M8" i="34"/>
  <c r="K8" i="34"/>
  <c r="J8" i="34"/>
  <c r="N7" i="34"/>
  <c r="M7" i="34"/>
  <c r="K7" i="34"/>
  <c r="J7" i="34"/>
  <c r="N6" i="34"/>
  <c r="M6" i="34"/>
  <c r="K6" i="34"/>
  <c r="J6" i="34"/>
  <c r="N5" i="34"/>
  <c r="M5" i="34"/>
  <c r="K5" i="34"/>
  <c r="J5" i="34"/>
  <c r="N4" i="34"/>
  <c r="M4" i="34"/>
  <c r="K4" i="34"/>
  <c r="J4" i="34"/>
  <c r="N3" i="34"/>
  <c r="M3" i="34"/>
  <c r="K3" i="34"/>
  <c r="J3" i="34"/>
  <c r="N2" i="34"/>
  <c r="M2" i="34"/>
  <c r="K2" i="34"/>
  <c r="J2" i="34"/>
  <c r="N116" i="34"/>
  <c r="M116" i="34"/>
  <c r="K116" i="34"/>
  <c r="J116" i="34"/>
  <c r="N115" i="34"/>
  <c r="M115" i="34"/>
  <c r="K115" i="34"/>
  <c r="J115" i="34"/>
  <c r="N114" i="34"/>
  <c r="M114" i="34"/>
  <c r="J114" i="34"/>
  <c r="N113" i="34"/>
  <c r="M113" i="34"/>
  <c r="K113" i="34"/>
  <c r="J113" i="34"/>
  <c r="N112" i="34"/>
  <c r="M112" i="34"/>
  <c r="K112" i="34"/>
  <c r="J112" i="34"/>
  <c r="N111" i="34"/>
  <c r="M111" i="34"/>
  <c r="K111" i="34"/>
  <c r="J111" i="34"/>
  <c r="N110" i="34"/>
  <c r="M110" i="34"/>
  <c r="K110" i="34"/>
  <c r="J110" i="34"/>
  <c r="N109" i="34"/>
  <c r="M109" i="34"/>
  <c r="K109" i="34"/>
  <c r="J109" i="34"/>
  <c r="N108" i="34"/>
  <c r="M108" i="34"/>
  <c r="K108" i="34"/>
  <c r="J108" i="34"/>
  <c r="N107" i="34"/>
  <c r="M107" i="34"/>
  <c r="K107" i="34"/>
  <c r="J107" i="34"/>
  <c r="N106" i="34"/>
  <c r="M106" i="34"/>
  <c r="K106" i="34"/>
  <c r="J106" i="34"/>
  <c r="N105" i="34"/>
  <c r="M105" i="34"/>
  <c r="K105" i="34"/>
  <c r="J105" i="34"/>
  <c r="N104" i="34"/>
  <c r="M104" i="34"/>
  <c r="K104" i="34"/>
  <c r="J104" i="34"/>
  <c r="N103" i="34"/>
  <c r="M103" i="34"/>
  <c r="K103" i="34"/>
  <c r="J103" i="34"/>
  <c r="N102" i="34"/>
  <c r="M102" i="34"/>
  <c r="K102" i="34"/>
  <c r="J102" i="34"/>
  <c r="N101" i="34"/>
  <c r="M101" i="34"/>
  <c r="K101" i="34"/>
  <c r="J101" i="34"/>
  <c r="N97" i="34"/>
  <c r="M97" i="34"/>
  <c r="K97" i="34"/>
  <c r="J97" i="34"/>
  <c r="N96" i="34"/>
  <c r="M96" i="34"/>
  <c r="K96" i="34"/>
  <c r="J96" i="34"/>
  <c r="N95" i="34"/>
  <c r="M95" i="34"/>
  <c r="J95" i="34"/>
  <c r="N94" i="34"/>
  <c r="M94" i="34"/>
  <c r="K94" i="34"/>
  <c r="J94" i="34"/>
  <c r="N93" i="34"/>
  <c r="M93" i="34"/>
  <c r="K93" i="34"/>
  <c r="J93" i="34"/>
  <c r="N92" i="34"/>
  <c r="M92" i="34"/>
  <c r="K92" i="34"/>
  <c r="J92" i="34"/>
  <c r="N91" i="34"/>
  <c r="M91" i="34"/>
  <c r="K91" i="34"/>
  <c r="J91" i="34"/>
  <c r="N90" i="34"/>
  <c r="M90" i="34"/>
  <c r="K90" i="34"/>
  <c r="J90" i="34"/>
  <c r="N89" i="34"/>
  <c r="M89" i="34"/>
  <c r="K89" i="34"/>
  <c r="J89" i="34"/>
  <c r="N88" i="34"/>
  <c r="M88" i="34"/>
  <c r="K88" i="34"/>
  <c r="J88" i="34"/>
  <c r="N87" i="34"/>
  <c r="M87" i="34"/>
  <c r="K87" i="34"/>
  <c r="J87" i="34"/>
  <c r="N86" i="34"/>
  <c r="M86" i="34"/>
  <c r="K86" i="34"/>
  <c r="J86" i="34"/>
  <c r="N85" i="34"/>
  <c r="M85" i="34"/>
  <c r="K85" i="34"/>
  <c r="J85" i="34"/>
  <c r="N84" i="34"/>
  <c r="M84" i="34"/>
  <c r="K84" i="34"/>
  <c r="J84" i="34"/>
  <c r="N83" i="34"/>
  <c r="M83" i="34"/>
  <c r="K83" i="34"/>
  <c r="J83" i="34"/>
  <c r="N82" i="34"/>
  <c r="M82" i="34"/>
  <c r="K82" i="34"/>
  <c r="J82" i="34"/>
  <c r="N77" i="34"/>
  <c r="M77" i="34"/>
  <c r="K77" i="34"/>
  <c r="J77" i="34"/>
  <c r="N76" i="34"/>
  <c r="M76" i="34"/>
  <c r="K76" i="34"/>
  <c r="J76" i="34"/>
  <c r="N75" i="34"/>
  <c r="M75" i="34"/>
  <c r="K75" i="34"/>
  <c r="J75" i="34"/>
  <c r="N74" i="34"/>
  <c r="M74" i="34"/>
  <c r="K74" i="34"/>
  <c r="J74" i="34"/>
  <c r="N73" i="34"/>
  <c r="M73" i="34"/>
  <c r="K73" i="34"/>
  <c r="J73" i="34"/>
  <c r="N72" i="34"/>
  <c r="M72" i="34"/>
  <c r="K72" i="34"/>
  <c r="J72" i="34"/>
  <c r="N71" i="34"/>
  <c r="M71" i="34"/>
  <c r="K71" i="34"/>
  <c r="J71" i="34"/>
  <c r="N70" i="34"/>
  <c r="M70" i="34"/>
  <c r="K70" i="34"/>
  <c r="J70" i="34"/>
  <c r="N69" i="34"/>
  <c r="M69" i="34"/>
  <c r="K69" i="34"/>
  <c r="J69" i="34"/>
  <c r="N68" i="34"/>
  <c r="M68" i="34"/>
  <c r="K68" i="34"/>
  <c r="J68" i="34"/>
  <c r="N67" i="34"/>
  <c r="M67" i="34"/>
  <c r="K67" i="34"/>
  <c r="J67" i="34"/>
  <c r="N66" i="34"/>
  <c r="M66" i="34"/>
  <c r="K66" i="34"/>
  <c r="J66" i="34"/>
  <c r="N65" i="34"/>
  <c r="M65" i="34"/>
  <c r="K65" i="34"/>
  <c r="J65" i="34"/>
  <c r="N64" i="34"/>
  <c r="M64" i="34"/>
  <c r="K64" i="34"/>
  <c r="J64" i="34"/>
  <c r="N63" i="34"/>
  <c r="M63" i="34"/>
  <c r="K63" i="34"/>
  <c r="J63" i="34"/>
  <c r="N62" i="34"/>
  <c r="M62" i="34"/>
  <c r="K62" i="34"/>
  <c r="J62" i="34"/>
  <c r="N57" i="34"/>
  <c r="M57" i="34"/>
  <c r="K57" i="34"/>
  <c r="J57" i="34"/>
  <c r="N56" i="34"/>
  <c r="M56" i="34"/>
  <c r="K56" i="34"/>
  <c r="J56" i="34"/>
  <c r="N55" i="34"/>
  <c r="M55" i="34"/>
  <c r="K55" i="34"/>
  <c r="J55" i="34"/>
  <c r="N54" i="34"/>
  <c r="M54" i="34"/>
  <c r="K54" i="34"/>
  <c r="J54" i="34"/>
  <c r="N53" i="34"/>
  <c r="M53" i="34"/>
  <c r="K53" i="34"/>
  <c r="J53" i="34"/>
  <c r="N52" i="34"/>
  <c r="M52" i="34"/>
  <c r="K52" i="34"/>
  <c r="J52" i="34"/>
  <c r="N51" i="34"/>
  <c r="M51" i="34"/>
  <c r="K51" i="34"/>
  <c r="J51" i="34"/>
  <c r="N50" i="34"/>
  <c r="M50" i="34"/>
  <c r="K50" i="34"/>
  <c r="J50" i="34"/>
  <c r="N49" i="34"/>
  <c r="M49" i="34"/>
  <c r="K49" i="34"/>
  <c r="J49" i="34"/>
  <c r="N48" i="34"/>
  <c r="M48" i="34"/>
  <c r="K48" i="34"/>
  <c r="J48" i="34"/>
  <c r="N47" i="34"/>
  <c r="M47" i="34"/>
  <c r="K47" i="34"/>
  <c r="J47" i="34"/>
  <c r="N46" i="34"/>
  <c r="M46" i="34"/>
  <c r="K46" i="34"/>
  <c r="J46" i="34"/>
  <c r="N45" i="34"/>
  <c r="M45" i="34"/>
  <c r="K45" i="34"/>
  <c r="J45" i="34"/>
  <c r="N44" i="34"/>
  <c r="M44" i="34"/>
  <c r="K44" i="34"/>
  <c r="J44" i="34"/>
  <c r="N43" i="34"/>
  <c r="M43" i="34"/>
  <c r="K43" i="34"/>
  <c r="J43" i="34"/>
  <c r="N42" i="34"/>
  <c r="M42" i="34"/>
  <c r="K42" i="34"/>
  <c r="J42" i="34"/>
  <c r="N37" i="34"/>
  <c r="M37" i="34"/>
  <c r="K37" i="34"/>
  <c r="J37" i="34"/>
  <c r="N36" i="34"/>
  <c r="M36" i="34"/>
  <c r="K36" i="34"/>
  <c r="J36" i="34"/>
  <c r="N35" i="34"/>
  <c r="M35" i="34"/>
  <c r="K35" i="34"/>
  <c r="J35" i="34"/>
  <c r="N34" i="34"/>
  <c r="M34" i="34"/>
  <c r="K34" i="34"/>
  <c r="J34" i="34"/>
  <c r="N33" i="34"/>
  <c r="M33" i="34"/>
  <c r="K33" i="34"/>
  <c r="J33" i="34"/>
  <c r="N32" i="34"/>
  <c r="M32" i="34"/>
  <c r="K32" i="34"/>
  <c r="J32" i="34"/>
  <c r="N31" i="34"/>
  <c r="M31" i="34"/>
  <c r="K31" i="34"/>
  <c r="J31" i="34"/>
  <c r="N30" i="34"/>
  <c r="M30" i="34"/>
  <c r="K30" i="34"/>
  <c r="J30" i="34"/>
  <c r="N29" i="34"/>
  <c r="M29" i="34"/>
  <c r="K29" i="34"/>
  <c r="J29" i="34"/>
  <c r="N28" i="34"/>
  <c r="M28" i="34"/>
  <c r="K28" i="34"/>
  <c r="J28" i="34"/>
  <c r="N27" i="34"/>
  <c r="M27" i="34"/>
  <c r="K27" i="34"/>
  <c r="J27" i="34"/>
  <c r="N26" i="34"/>
  <c r="M26" i="34"/>
  <c r="K26" i="34"/>
  <c r="J26" i="34"/>
  <c r="N25" i="34"/>
  <c r="M25" i="34"/>
  <c r="K25" i="34"/>
  <c r="J25" i="34"/>
  <c r="N24" i="34"/>
  <c r="M24" i="34"/>
  <c r="K24" i="34"/>
  <c r="J24" i="34"/>
  <c r="N23" i="34"/>
  <c r="M23" i="34"/>
  <c r="K23" i="34"/>
  <c r="J23" i="34"/>
  <c r="N22" i="34"/>
  <c r="M22" i="34"/>
  <c r="K22" i="34"/>
  <c r="J22" i="34"/>
  <c r="C9" i="32"/>
  <c r="H31" i="32" s="1"/>
  <c r="C7" i="32"/>
  <c r="C5" i="32"/>
  <c r="G30" i="32" l="1"/>
  <c r="N28" i="32"/>
  <c r="N16" i="32"/>
  <c r="N27" i="32"/>
  <c r="N26" i="32"/>
  <c r="N25" i="32"/>
  <c r="N24" i="32"/>
  <c r="N23" i="32"/>
  <c r="N22" i="32"/>
  <c r="N21" i="32"/>
  <c r="N20" i="32"/>
  <c r="N31" i="32"/>
  <c r="N19" i="32"/>
  <c r="N30" i="32"/>
  <c r="N18" i="32"/>
  <c r="N29" i="32"/>
  <c r="N17" i="32"/>
  <c r="D31" i="32"/>
  <c r="E31" i="32" s="1"/>
  <c r="M24" i="32"/>
  <c r="M18" i="32"/>
  <c r="M21" i="32"/>
  <c r="M25" i="32"/>
  <c r="M30" i="32"/>
  <c r="M20" i="32"/>
  <c r="M29" i="32"/>
  <c r="M23" i="32"/>
  <c r="M17" i="32"/>
  <c r="M28" i="32"/>
  <c r="M22" i="32"/>
  <c r="M16" i="32"/>
  <c r="M27" i="32"/>
  <c r="M26" i="32"/>
  <c r="M31" i="32"/>
  <c r="M19" i="32"/>
  <c r="Q17" i="32"/>
  <c r="H23" i="32"/>
  <c r="H30" i="32"/>
  <c r="H17" i="32"/>
  <c r="G16" i="32"/>
  <c r="G28" i="32"/>
  <c r="H19" i="32"/>
  <c r="H24" i="32"/>
  <c r="H21" i="32"/>
  <c r="H26" i="32"/>
  <c r="H28" i="32"/>
  <c r="G20" i="32"/>
  <c r="Q21" i="32"/>
  <c r="G24" i="32"/>
  <c r="Q25" i="32"/>
  <c r="H16" i="32"/>
  <c r="H18" i="32"/>
  <c r="H25" i="32"/>
  <c r="H27" i="32"/>
  <c r="Q29" i="32"/>
  <c r="H20" i="32"/>
  <c r="H22" i="32"/>
  <c r="H29" i="32"/>
  <c r="Q16" i="32"/>
  <c r="Q20" i="32"/>
  <c r="Q24" i="32"/>
  <c r="Q28" i="32"/>
  <c r="G17" i="32"/>
  <c r="G21" i="32"/>
  <c r="G25" i="32"/>
  <c r="G29" i="32"/>
  <c r="Q18" i="32"/>
  <c r="Q22" i="32"/>
  <c r="Q26" i="32"/>
  <c r="Q30" i="32"/>
  <c r="G19" i="32"/>
  <c r="G23" i="32"/>
  <c r="G27" i="32"/>
  <c r="G31" i="32"/>
  <c r="I31" i="32" s="1"/>
  <c r="Q19" i="32"/>
  <c r="Q23" i="32"/>
  <c r="Q27" i="32"/>
  <c r="Q31" i="32"/>
  <c r="G18" i="32"/>
  <c r="G22" i="32"/>
  <c r="G26" i="32"/>
  <c r="P16" i="32"/>
  <c r="P18" i="32"/>
  <c r="P20" i="32"/>
  <c r="P22" i="32"/>
  <c r="P24" i="32"/>
  <c r="P26" i="32"/>
  <c r="P28" i="32"/>
  <c r="P30" i="32"/>
  <c r="D16" i="32"/>
  <c r="E16" i="32" s="1"/>
  <c r="D18" i="32"/>
  <c r="E18" i="32" s="1"/>
  <c r="D20" i="32"/>
  <c r="E20" i="32" s="1"/>
  <c r="D22" i="32"/>
  <c r="E22" i="32" s="1"/>
  <c r="D24" i="32"/>
  <c r="E24" i="32" s="1"/>
  <c r="D26" i="32"/>
  <c r="E26" i="32" s="1"/>
  <c r="D28" i="32"/>
  <c r="E28" i="32" s="1"/>
  <c r="D30" i="32"/>
  <c r="E30" i="32" s="1"/>
  <c r="P17" i="32"/>
  <c r="P19" i="32"/>
  <c r="P21" i="32"/>
  <c r="P23" i="32"/>
  <c r="P25" i="32"/>
  <c r="P27" i="32"/>
  <c r="P29" i="32"/>
  <c r="P31" i="32"/>
  <c r="D17" i="32"/>
  <c r="E17" i="32" s="1"/>
  <c r="D19" i="32"/>
  <c r="E19" i="32" s="1"/>
  <c r="D21" i="32"/>
  <c r="E21" i="32" s="1"/>
  <c r="D23" i="32"/>
  <c r="E23" i="32" s="1"/>
  <c r="D25" i="32"/>
  <c r="E25" i="32" s="1"/>
  <c r="D27" i="32"/>
  <c r="E27" i="32" s="1"/>
  <c r="D29" i="32"/>
  <c r="E29" i="32" s="1"/>
  <c r="T31" i="32"/>
  <c r="T20" i="32"/>
  <c r="T28" i="32"/>
  <c r="T21" i="32"/>
  <c r="T29" i="32"/>
  <c r="T18" i="32"/>
  <c r="T22" i="32"/>
  <c r="T26" i="32"/>
  <c r="T30" i="32"/>
  <c r="T16" i="32"/>
  <c r="T24" i="32"/>
  <c r="T17" i="32"/>
  <c r="T25" i="32"/>
  <c r="T19" i="32"/>
  <c r="T23" i="32"/>
  <c r="T27" i="32"/>
  <c r="S16" i="32"/>
  <c r="S18" i="32"/>
  <c r="S20" i="32"/>
  <c r="S22" i="32"/>
  <c r="S24" i="32"/>
  <c r="S26" i="32"/>
  <c r="S28" i="32"/>
  <c r="S30" i="32"/>
  <c r="S17" i="32"/>
  <c r="S19" i="32"/>
  <c r="S21" i="32"/>
  <c r="S23" i="32"/>
  <c r="S25" i="32"/>
  <c r="S27" i="32"/>
  <c r="S29" i="32"/>
  <c r="S31" i="32"/>
  <c r="W31" i="32"/>
  <c r="AT24" i="32"/>
  <c r="V21" i="32"/>
  <c r="V25" i="32"/>
  <c r="AN16" i="32"/>
  <c r="AK26" i="32"/>
  <c r="V18" i="32"/>
  <c r="V22" i="32"/>
  <c r="V30" i="32"/>
  <c r="Y18" i="32"/>
  <c r="AB28" i="32"/>
  <c r="V19" i="32"/>
  <c r="V23" i="32"/>
  <c r="V27" i="32"/>
  <c r="V31" i="32"/>
  <c r="AB16" i="32"/>
  <c r="AN20" i="32"/>
  <c r="V16" i="32"/>
  <c r="V20" i="32"/>
  <c r="V24" i="32"/>
  <c r="V28" i="32"/>
  <c r="V26" i="32"/>
  <c r="AH16" i="32"/>
  <c r="V17" i="32"/>
  <c r="V29" i="32"/>
  <c r="AC27" i="32"/>
  <c r="W21" i="32"/>
  <c r="AO23" i="32"/>
  <c r="AO16" i="32"/>
  <c r="AI31" i="32"/>
  <c r="W25" i="32"/>
  <c r="AO19" i="32"/>
  <c r="AR29" i="32"/>
  <c r="W17" i="32"/>
  <c r="W23" i="32"/>
  <c r="W29" i="32"/>
  <c r="AC16" i="32"/>
  <c r="AU23" i="32"/>
  <c r="W19" i="32"/>
  <c r="W27" i="32"/>
  <c r="Z17" i="32"/>
  <c r="AI16" i="32"/>
  <c r="AR17" i="32"/>
  <c r="Z21" i="32"/>
  <c r="AL25" i="32"/>
  <c r="AL29" i="32"/>
  <c r="W16" i="32"/>
  <c r="W18" i="32"/>
  <c r="W20" i="32"/>
  <c r="W22" i="32"/>
  <c r="W24" i="32"/>
  <c r="W26" i="32"/>
  <c r="W28" i="32"/>
  <c r="W30" i="32"/>
  <c r="AU16" i="32"/>
  <c r="AI19" i="32"/>
  <c r="AF21" i="32"/>
  <c r="AF25" i="32"/>
  <c r="AU27" i="32"/>
  <c r="AC31" i="32"/>
  <c r="AE22" i="32"/>
  <c r="AQ30" i="32"/>
  <c r="AT31" i="32"/>
  <c r="AN31" i="32"/>
  <c r="AH31" i="32"/>
  <c r="AB31" i="32"/>
  <c r="AQ29" i="32"/>
  <c r="AK29" i="32"/>
  <c r="AE29" i="32"/>
  <c r="Y29" i="32"/>
  <c r="AT27" i="32"/>
  <c r="AN27" i="32"/>
  <c r="AH27" i="32"/>
  <c r="AB27" i="32"/>
  <c r="AQ25" i="32"/>
  <c r="AK25" i="32"/>
  <c r="AE25" i="32"/>
  <c r="Y25" i="32"/>
  <c r="AT23" i="32"/>
  <c r="AN23" i="32"/>
  <c r="AH23" i="32"/>
  <c r="AB23" i="32"/>
  <c r="AQ21" i="32"/>
  <c r="AK21" i="32"/>
  <c r="AE21" i="32"/>
  <c r="Y21" i="32"/>
  <c r="AT19" i="32"/>
  <c r="AN19" i="32"/>
  <c r="AH19" i="32"/>
  <c r="AB19" i="32"/>
  <c r="AQ17" i="32"/>
  <c r="AK17" i="32"/>
  <c r="AE17" i="32"/>
  <c r="Y17" i="32"/>
  <c r="AT30" i="32"/>
  <c r="AN30" i="32"/>
  <c r="AH30" i="32"/>
  <c r="AB30" i="32"/>
  <c r="AQ28" i="32"/>
  <c r="AK28" i="32"/>
  <c r="AE28" i="32"/>
  <c r="Y28" i="32"/>
  <c r="AT26" i="32"/>
  <c r="AN26" i="32"/>
  <c r="AH26" i="32"/>
  <c r="AB26" i="32"/>
  <c r="AQ24" i="32"/>
  <c r="AK24" i="32"/>
  <c r="AE24" i="32"/>
  <c r="Y24" i="32"/>
  <c r="AT22" i="32"/>
  <c r="AN22" i="32"/>
  <c r="AH22" i="32"/>
  <c r="AB22" i="32"/>
  <c r="AQ20" i="32"/>
  <c r="AK20" i="32"/>
  <c r="AE20" i="32"/>
  <c r="Y20" i="32"/>
  <c r="AT18" i="32"/>
  <c r="AN18" i="32"/>
  <c r="AH18" i="32"/>
  <c r="AB18" i="32"/>
  <c r="AQ16" i="32"/>
  <c r="AQ31" i="32"/>
  <c r="AK31" i="32"/>
  <c r="AE31" i="32"/>
  <c r="Y31" i="32"/>
  <c r="AT29" i="32"/>
  <c r="AN29" i="32"/>
  <c r="AH29" i="32"/>
  <c r="AB29" i="32"/>
  <c r="AQ27" i="32"/>
  <c r="AK27" i="32"/>
  <c r="AE27" i="32"/>
  <c r="Y27" i="32"/>
  <c r="AT25" i="32"/>
  <c r="AN25" i="32"/>
  <c r="AH25" i="32"/>
  <c r="AB25" i="32"/>
  <c r="AQ23" i="32"/>
  <c r="AK23" i="32"/>
  <c r="AE23" i="32"/>
  <c r="Y23" i="32"/>
  <c r="AT21" i="32"/>
  <c r="AN21" i="32"/>
  <c r="AH21" i="32"/>
  <c r="AB21" i="32"/>
  <c r="AQ19" i="32"/>
  <c r="AK19" i="32"/>
  <c r="AE19" i="32"/>
  <c r="Y19" i="32"/>
  <c r="AT17" i="32"/>
  <c r="AN17" i="32"/>
  <c r="AH17" i="32"/>
  <c r="AB17" i="32"/>
  <c r="Y16" i="32"/>
  <c r="AK22" i="32"/>
  <c r="AQ26" i="32"/>
  <c r="Y30" i="32"/>
  <c r="AU30" i="32"/>
  <c r="AO30" i="32"/>
  <c r="AI30" i="32"/>
  <c r="AC30" i="32"/>
  <c r="AR28" i="32"/>
  <c r="AL28" i="32"/>
  <c r="AF28" i="32"/>
  <c r="Z28" i="32"/>
  <c r="AU26" i="32"/>
  <c r="AO26" i="32"/>
  <c r="AI26" i="32"/>
  <c r="AC26" i="32"/>
  <c r="AR24" i="32"/>
  <c r="AL24" i="32"/>
  <c r="AF24" i="32"/>
  <c r="Z24" i="32"/>
  <c r="AU22" i="32"/>
  <c r="AO22" i="32"/>
  <c r="AI22" i="32"/>
  <c r="AC22" i="32"/>
  <c r="AR20" i="32"/>
  <c r="AL20" i="32"/>
  <c r="AF20" i="32"/>
  <c r="Z20" i="32"/>
  <c r="AU18" i="32"/>
  <c r="AO18" i="32"/>
  <c r="AI18" i="32"/>
  <c r="AC18" i="32"/>
  <c r="AR31" i="32"/>
  <c r="AL31" i="32"/>
  <c r="AF31" i="32"/>
  <c r="Z31" i="32"/>
  <c r="AU29" i="32"/>
  <c r="AO29" i="32"/>
  <c r="AI29" i="32"/>
  <c r="AC29" i="32"/>
  <c r="AR27" i="32"/>
  <c r="AL27" i="32"/>
  <c r="AF27" i="32"/>
  <c r="Z27" i="32"/>
  <c r="AU25" i="32"/>
  <c r="AO25" i="32"/>
  <c r="AI25" i="32"/>
  <c r="AC25" i="32"/>
  <c r="AR23" i="32"/>
  <c r="AL23" i="32"/>
  <c r="AF23" i="32"/>
  <c r="Z23" i="32"/>
  <c r="AU21" i="32"/>
  <c r="AO21" i="32"/>
  <c r="AI21" i="32"/>
  <c r="AC21" i="32"/>
  <c r="AR19" i="32"/>
  <c r="AL19" i="32"/>
  <c r="AF19" i="32"/>
  <c r="Z19" i="32"/>
  <c r="AU17" i="32"/>
  <c r="AO17" i="32"/>
  <c r="AI17" i="32"/>
  <c r="AC17" i="32"/>
  <c r="AR30" i="32"/>
  <c r="AL30" i="32"/>
  <c r="AF30" i="32"/>
  <c r="Z30" i="32"/>
  <c r="AU28" i="32"/>
  <c r="AO28" i="32"/>
  <c r="AI28" i="32"/>
  <c r="AC28" i="32"/>
  <c r="AR26" i="32"/>
  <c r="AL26" i="32"/>
  <c r="AF26" i="32"/>
  <c r="Z26" i="32"/>
  <c r="AU24" i="32"/>
  <c r="AO24" i="32"/>
  <c r="AI24" i="32"/>
  <c r="AC24" i="32"/>
  <c r="AR22" i="32"/>
  <c r="AL22" i="32"/>
  <c r="AF22" i="32"/>
  <c r="Z22" i="32"/>
  <c r="AU20" i="32"/>
  <c r="AO20" i="32"/>
  <c r="AI20" i="32"/>
  <c r="AC20" i="32"/>
  <c r="AR18" i="32"/>
  <c r="AL18" i="32"/>
  <c r="AF18" i="32"/>
  <c r="Z18" i="32"/>
  <c r="AE16" i="32"/>
  <c r="AK16" i="32"/>
  <c r="AR16" i="32"/>
  <c r="AF17" i="32"/>
  <c r="AK18" i="32"/>
  <c r="AU19" i="32"/>
  <c r="AB20" i="32"/>
  <c r="AL21" i="32"/>
  <c r="AQ22" i="32"/>
  <c r="AC23" i="32"/>
  <c r="AH24" i="32"/>
  <c r="AR25" i="32"/>
  <c r="Y26" i="32"/>
  <c r="AI27" i="32"/>
  <c r="AN28" i="32"/>
  <c r="Z29" i="32"/>
  <c r="AE30" i="32"/>
  <c r="AO31" i="32"/>
  <c r="AE18" i="32"/>
  <c r="AT20" i="32"/>
  <c r="AB24" i="32"/>
  <c r="AH28" i="32"/>
  <c r="Z16" i="32"/>
  <c r="AF16" i="32"/>
  <c r="AL16" i="32"/>
  <c r="AT16" i="32"/>
  <c r="AL17" i="32"/>
  <c r="AQ18" i="32"/>
  <c r="AC19" i="32"/>
  <c r="AH20" i="32"/>
  <c r="AR21" i="32"/>
  <c r="Y22" i="32"/>
  <c r="AI23" i="32"/>
  <c r="AN24" i="32"/>
  <c r="Z25" i="32"/>
  <c r="AE26" i="32"/>
  <c r="AO27" i="32"/>
  <c r="AT28" i="32"/>
  <c r="AF29" i="32"/>
  <c r="AK30" i="32"/>
  <c r="AU31" i="32"/>
  <c r="F15" i="32"/>
  <c r="C15" i="32"/>
  <c r="N15" i="32" l="1"/>
  <c r="M15" i="32"/>
  <c r="P15" i="32"/>
  <c r="Q15" i="32"/>
  <c r="I18" i="32"/>
  <c r="J18" i="32" s="1"/>
  <c r="O18" i="32" s="1"/>
  <c r="I21" i="32"/>
  <c r="J21" i="32" s="1"/>
  <c r="O21" i="32" s="1"/>
  <c r="I20" i="32"/>
  <c r="J20" i="32" s="1"/>
  <c r="O20" i="32" s="1"/>
  <c r="I29" i="32"/>
  <c r="J29" i="32" s="1"/>
  <c r="O29" i="32" s="1"/>
  <c r="I25" i="32"/>
  <c r="J25" i="32" s="1"/>
  <c r="O25" i="32" s="1"/>
  <c r="I30" i="32"/>
  <c r="J30" i="32" s="1"/>
  <c r="O30" i="32" s="1"/>
  <c r="T15" i="32"/>
  <c r="I26" i="32"/>
  <c r="J26" i="32" s="1"/>
  <c r="O26" i="32" s="1"/>
  <c r="S15" i="32"/>
  <c r="I22" i="32"/>
  <c r="J22" i="32" s="1"/>
  <c r="O22" i="32" s="1"/>
  <c r="I17" i="32"/>
  <c r="J17" i="32" s="1"/>
  <c r="O17" i="32" s="1"/>
  <c r="I19" i="32"/>
  <c r="J19" i="32" s="1"/>
  <c r="O19" i="32" s="1"/>
  <c r="V15" i="32"/>
  <c r="I16" i="32"/>
  <c r="J16" i="32" s="1"/>
  <c r="O16" i="32" s="1"/>
  <c r="I28" i="32"/>
  <c r="J28" i="32" s="1"/>
  <c r="O28" i="32" s="1"/>
  <c r="I23" i="32"/>
  <c r="J23" i="32" s="1"/>
  <c r="O23" i="32" s="1"/>
  <c r="I27" i="32"/>
  <c r="J27" i="32" s="1"/>
  <c r="O27" i="32" s="1"/>
  <c r="I24" i="32"/>
  <c r="AR15" i="32"/>
  <c r="J31" i="32"/>
  <c r="O31" i="32" s="1"/>
  <c r="AL15" i="32"/>
  <c r="AE15" i="32"/>
  <c r="AC15" i="32"/>
  <c r="AU15" i="32"/>
  <c r="AI15" i="32"/>
  <c r="AQ15" i="32"/>
  <c r="W15" i="32"/>
  <c r="H15" i="32"/>
  <c r="AN15" i="32"/>
  <c r="AH15" i="32"/>
  <c r="G15" i="32"/>
  <c r="D15" i="32"/>
  <c r="AT15" i="32"/>
  <c r="AK15" i="32"/>
  <c r="E15" i="32"/>
  <c r="Z15" i="32"/>
  <c r="AF15" i="32"/>
  <c r="AB15" i="32"/>
  <c r="AO15" i="32"/>
  <c r="Y15" i="32"/>
  <c r="R16" i="32" l="1"/>
  <c r="K16" i="32" s="1"/>
  <c r="R22" i="32"/>
  <c r="K22" i="32" s="1"/>
  <c r="R30" i="32"/>
  <c r="K30" i="32" s="1"/>
  <c r="R21" i="32"/>
  <c r="K21" i="32" s="1"/>
  <c r="R18" i="32"/>
  <c r="K18" i="32" s="1"/>
  <c r="R27" i="32"/>
  <c r="K27" i="32" s="1"/>
  <c r="R25" i="32"/>
  <c r="K25" i="32" s="1"/>
  <c r="R31" i="32"/>
  <c r="K31" i="32" s="1"/>
  <c r="R23" i="32"/>
  <c r="K23" i="32" s="1"/>
  <c r="R19" i="32"/>
  <c r="K19" i="32" s="1"/>
  <c r="R26" i="32"/>
  <c r="K26" i="32" s="1"/>
  <c r="R29" i="32"/>
  <c r="K29" i="32" s="1"/>
  <c r="R28" i="32"/>
  <c r="K28" i="32" s="1"/>
  <c r="R17" i="32"/>
  <c r="K17" i="32" s="1"/>
  <c r="R20" i="32"/>
  <c r="K20" i="32" s="1"/>
  <c r="X21" i="32"/>
  <c r="U21" i="32"/>
  <c r="X16" i="32"/>
  <c r="U16" i="32"/>
  <c r="X18" i="32"/>
  <c r="U18" i="32"/>
  <c r="AG23" i="32"/>
  <c r="U23" i="32"/>
  <c r="X19" i="32"/>
  <c r="U19" i="32"/>
  <c r="X22" i="32"/>
  <c r="U22" i="32"/>
  <c r="AS25" i="32"/>
  <c r="U25" i="32"/>
  <c r="X20" i="32"/>
  <c r="U20" i="32"/>
  <c r="X26" i="32"/>
  <c r="U26" i="32"/>
  <c r="X27" i="32"/>
  <c r="U27" i="32"/>
  <c r="X29" i="32"/>
  <c r="U29" i="32"/>
  <c r="X31" i="32"/>
  <c r="U31" i="32"/>
  <c r="X30" i="32"/>
  <c r="U30" i="32"/>
  <c r="AP28" i="32"/>
  <c r="U28" i="32"/>
  <c r="AG17" i="32"/>
  <c r="U17" i="32"/>
  <c r="AS18" i="32"/>
  <c r="AA17" i="32"/>
  <c r="AV31" i="32"/>
  <c r="AM17" i="32"/>
  <c r="I15" i="32"/>
  <c r="AD17" i="32"/>
  <c r="AP17" i="32"/>
  <c r="AJ17" i="32"/>
  <c r="AV17" i="32"/>
  <c r="AJ18" i="32"/>
  <c r="J24" i="32"/>
  <c r="O24" i="32" s="1"/>
  <c r="O15" i="32" s="1"/>
  <c r="AA18" i="32"/>
  <c r="AD18" i="32"/>
  <c r="AG18" i="32"/>
  <c r="AP18" i="32"/>
  <c r="AM18" i="32"/>
  <c r="AV18" i="32"/>
  <c r="X17" i="32"/>
  <c r="AS17" i="32"/>
  <c r="AS31" i="32"/>
  <c r="AP31" i="32"/>
  <c r="AA31" i="32"/>
  <c r="AD31" i="32"/>
  <c r="AM31" i="32"/>
  <c r="AJ23" i="32"/>
  <c r="AG31" i="32"/>
  <c r="AJ31" i="32"/>
  <c r="AD27" i="32"/>
  <c r="AA25" i="32"/>
  <c r="AA27" i="32"/>
  <c r="AS27" i="32"/>
  <c r="AD25" i="32"/>
  <c r="AV27" i="32"/>
  <c r="AG25" i="32"/>
  <c r="AP27" i="32"/>
  <c r="AM27" i="32"/>
  <c r="AS23" i="32"/>
  <c r="AV25" i="32"/>
  <c r="AG27" i="32"/>
  <c r="AJ27" i="32"/>
  <c r="AP26" i="32"/>
  <c r="AG26" i="32"/>
  <c r="AM26" i="32"/>
  <c r="AS26" i="32"/>
  <c r="AA26" i="32"/>
  <c r="AJ26" i="32"/>
  <c r="AM23" i="32"/>
  <c r="X23" i="32"/>
  <c r="AA28" i="32"/>
  <c r="X28" i="32"/>
  <c r="AD26" i="32"/>
  <c r="AV26" i="32"/>
  <c r="AP25" i="32"/>
  <c r="X25" i="32"/>
  <c r="AJ28" i="32"/>
  <c r="AP23" i="32"/>
  <c r="AA23" i="32"/>
  <c r="AV23" i="32"/>
  <c r="AS28" i="32"/>
  <c r="AV28" i="32"/>
  <c r="AM28" i="32"/>
  <c r="AD23" i="32"/>
  <c r="AG28" i="32"/>
  <c r="AD28" i="32"/>
  <c r="AJ25" i="32"/>
  <c r="AM25" i="32"/>
  <c r="AP16" i="32"/>
  <c r="AD16" i="32"/>
  <c r="AV16" i="32"/>
  <c r="AJ16" i="32"/>
  <c r="AS16" i="32"/>
  <c r="AG16" i="32"/>
  <c r="AM16" i="32"/>
  <c r="AA16" i="32"/>
  <c r="AS22" i="32"/>
  <c r="AG22" i="32"/>
  <c r="AV22" i="32"/>
  <c r="AJ22" i="32"/>
  <c r="AP22" i="32"/>
  <c r="AD22" i="32"/>
  <c r="AA22" i="32"/>
  <c r="AM22" i="32"/>
  <c r="AM19" i="32"/>
  <c r="AA19" i="32"/>
  <c r="AS19" i="32"/>
  <c r="AG19" i="32"/>
  <c r="AP19" i="32"/>
  <c r="AD19" i="32"/>
  <c r="AV19" i="32"/>
  <c r="AJ19" i="32"/>
  <c r="AS30" i="32"/>
  <c r="AG30" i="32"/>
  <c r="AV30" i="32"/>
  <c r="AJ30" i="32"/>
  <c r="AP30" i="32"/>
  <c r="AD30" i="32"/>
  <c r="AM30" i="32"/>
  <c r="AA30" i="32"/>
  <c r="AP21" i="32"/>
  <c r="AD21" i="32"/>
  <c r="AS21" i="32"/>
  <c r="AG21" i="32"/>
  <c r="AM21" i="32"/>
  <c r="AJ21" i="32"/>
  <c r="AV21" i="32"/>
  <c r="AA21" i="32"/>
  <c r="AP29" i="32"/>
  <c r="AD29" i="32"/>
  <c r="AS29" i="32"/>
  <c r="AG29" i="32"/>
  <c r="AM29" i="32"/>
  <c r="AA29" i="32"/>
  <c r="AJ29" i="32"/>
  <c r="AV29" i="32"/>
  <c r="AP20" i="32"/>
  <c r="AD20" i="32"/>
  <c r="AV20" i="32"/>
  <c r="AS20" i="32"/>
  <c r="AG20" i="32"/>
  <c r="AJ20" i="32"/>
  <c r="AM20" i="32"/>
  <c r="AA20" i="32"/>
  <c r="R24" i="32" l="1"/>
  <c r="R15" i="32" s="1"/>
  <c r="X24" i="32"/>
  <c r="X15" i="32" s="1"/>
  <c r="U24" i="32"/>
  <c r="U15" i="32" s="1"/>
  <c r="AA24" i="32"/>
  <c r="AA15" i="32" s="1"/>
  <c r="AJ24" i="32"/>
  <c r="AJ15" i="32" s="1"/>
  <c r="AS24" i="32"/>
  <c r="AS15" i="32" s="1"/>
  <c r="AP24" i="32"/>
  <c r="AP15" i="32" s="1"/>
  <c r="J15" i="32"/>
  <c r="AV24" i="32"/>
  <c r="AV15" i="32" s="1"/>
  <c r="AM24" i="32"/>
  <c r="AM15" i="32" s="1"/>
  <c r="AG24" i="32"/>
  <c r="AD24" i="32"/>
  <c r="AD15" i="32" s="1"/>
  <c r="K24" i="32" l="1"/>
  <c r="K15" i="32" s="1"/>
  <c r="AG15" i="32"/>
  <c r="N96" i="30" l="1"/>
  <c r="M96" i="30"/>
  <c r="K96" i="30"/>
  <c r="J96" i="30"/>
  <c r="N95" i="30"/>
  <c r="M95" i="30"/>
  <c r="K95" i="30"/>
  <c r="J95" i="30"/>
  <c r="N94" i="30"/>
  <c r="M94" i="30"/>
  <c r="J94" i="30"/>
  <c r="N93" i="30"/>
  <c r="M93" i="30"/>
  <c r="K93" i="30"/>
  <c r="J93" i="30"/>
  <c r="N92" i="30"/>
  <c r="M92" i="30"/>
  <c r="K92" i="30"/>
  <c r="J92" i="30"/>
  <c r="N91" i="30"/>
  <c r="M91" i="30"/>
  <c r="K91" i="30"/>
  <c r="J91" i="30"/>
  <c r="N90" i="30"/>
  <c r="M90" i="30"/>
  <c r="K90" i="30"/>
  <c r="J90" i="30"/>
  <c r="N89" i="30"/>
  <c r="M89" i="30"/>
  <c r="K89" i="30"/>
  <c r="J89" i="30"/>
  <c r="N88" i="30"/>
  <c r="M88" i="30"/>
  <c r="K88" i="30"/>
  <c r="J88" i="30"/>
  <c r="N87" i="30"/>
  <c r="M87" i="30"/>
  <c r="K87" i="30"/>
  <c r="J87" i="30"/>
  <c r="N86" i="30"/>
  <c r="M86" i="30"/>
  <c r="K86" i="30"/>
  <c r="J86" i="30"/>
  <c r="N85" i="30"/>
  <c r="M85" i="30"/>
  <c r="K85" i="30"/>
  <c r="J85" i="30"/>
  <c r="N84" i="30"/>
  <c r="M84" i="30"/>
  <c r="K84" i="30"/>
  <c r="J84" i="30"/>
  <c r="N83" i="30"/>
  <c r="M83" i="30"/>
  <c r="K83" i="30"/>
  <c r="J83" i="30"/>
  <c r="N82" i="30"/>
  <c r="M82" i="30"/>
  <c r="K82" i="30"/>
  <c r="J82" i="30"/>
  <c r="N81" i="30"/>
  <c r="M81" i="30"/>
  <c r="K81" i="30"/>
  <c r="J81" i="30"/>
  <c r="N77" i="30"/>
  <c r="M77" i="30"/>
  <c r="K77" i="30"/>
  <c r="J77" i="30"/>
  <c r="N76" i="30"/>
  <c r="M76" i="30"/>
  <c r="K76" i="30"/>
  <c r="J76" i="30"/>
  <c r="N75" i="30"/>
  <c r="M75" i="30"/>
  <c r="J75" i="30"/>
  <c r="N74" i="30"/>
  <c r="M74" i="30"/>
  <c r="K74" i="30"/>
  <c r="J74" i="30"/>
  <c r="N73" i="30"/>
  <c r="M73" i="30"/>
  <c r="K73" i="30"/>
  <c r="J73" i="30"/>
  <c r="N72" i="30"/>
  <c r="M72" i="30"/>
  <c r="K72" i="30"/>
  <c r="J72" i="30"/>
  <c r="N71" i="30"/>
  <c r="M71" i="30"/>
  <c r="K71" i="30"/>
  <c r="J71" i="30"/>
  <c r="N70" i="30"/>
  <c r="M70" i="30"/>
  <c r="K70" i="30"/>
  <c r="J70" i="30"/>
  <c r="N69" i="30"/>
  <c r="M69" i="30"/>
  <c r="K69" i="30"/>
  <c r="J69" i="30"/>
  <c r="N68" i="30"/>
  <c r="M68" i="30"/>
  <c r="K68" i="30"/>
  <c r="J68" i="30"/>
  <c r="N67" i="30"/>
  <c r="M67" i="30"/>
  <c r="K67" i="30"/>
  <c r="J67" i="30"/>
  <c r="N66" i="30"/>
  <c r="M66" i="30"/>
  <c r="K66" i="30"/>
  <c r="J66" i="30"/>
  <c r="N65" i="30"/>
  <c r="M65" i="30"/>
  <c r="K65" i="30"/>
  <c r="J65" i="30"/>
  <c r="N64" i="30"/>
  <c r="M64" i="30"/>
  <c r="K64" i="30"/>
  <c r="J64" i="30"/>
  <c r="N63" i="30"/>
  <c r="M63" i="30"/>
  <c r="K63" i="30"/>
  <c r="J63" i="30"/>
  <c r="N62" i="30"/>
  <c r="M62" i="30"/>
  <c r="K62" i="30"/>
  <c r="J62" i="30"/>
  <c r="N57" i="30"/>
  <c r="M57" i="30"/>
  <c r="K57" i="30"/>
  <c r="J57" i="30"/>
  <c r="N56" i="30"/>
  <c r="M56" i="30"/>
  <c r="K56" i="30"/>
  <c r="J56" i="30"/>
  <c r="N55" i="30"/>
  <c r="M55" i="30"/>
  <c r="K55" i="30"/>
  <c r="J55" i="30"/>
  <c r="N54" i="30"/>
  <c r="M54" i="30"/>
  <c r="K54" i="30"/>
  <c r="J54" i="30"/>
  <c r="N53" i="30"/>
  <c r="M53" i="30"/>
  <c r="K53" i="30"/>
  <c r="J53" i="30"/>
  <c r="N52" i="30"/>
  <c r="M52" i="30"/>
  <c r="K52" i="30"/>
  <c r="J52" i="30"/>
  <c r="N51" i="30"/>
  <c r="M51" i="30"/>
  <c r="K51" i="30"/>
  <c r="J51" i="30"/>
  <c r="N50" i="30"/>
  <c r="M50" i="30"/>
  <c r="K50" i="30"/>
  <c r="J50" i="30"/>
  <c r="N49" i="30"/>
  <c r="M49" i="30"/>
  <c r="K49" i="30"/>
  <c r="J49" i="30"/>
  <c r="N48" i="30"/>
  <c r="M48" i="30"/>
  <c r="K48" i="30"/>
  <c r="J48" i="30"/>
  <c r="N47" i="30"/>
  <c r="M47" i="30"/>
  <c r="K47" i="30"/>
  <c r="J47" i="30"/>
  <c r="N46" i="30"/>
  <c r="M46" i="30"/>
  <c r="K46" i="30"/>
  <c r="J46" i="30"/>
  <c r="N45" i="30"/>
  <c r="M45" i="30"/>
  <c r="K45" i="30"/>
  <c r="J45" i="30"/>
  <c r="N44" i="30"/>
  <c r="M44" i="30"/>
  <c r="K44" i="30"/>
  <c r="J44" i="30"/>
  <c r="N43" i="30"/>
  <c r="M43" i="30"/>
  <c r="K43" i="30"/>
  <c r="J43" i="30"/>
  <c r="N42" i="30"/>
  <c r="M42" i="30"/>
  <c r="K42" i="30"/>
  <c r="J42" i="30"/>
  <c r="N37" i="30"/>
  <c r="M37" i="30"/>
  <c r="K37" i="30"/>
  <c r="J37" i="30"/>
  <c r="N36" i="30"/>
  <c r="M36" i="30"/>
  <c r="K36" i="30"/>
  <c r="J36" i="30"/>
  <c r="N35" i="30"/>
  <c r="M35" i="30"/>
  <c r="K35" i="30"/>
  <c r="J35" i="30"/>
  <c r="N34" i="30"/>
  <c r="M34" i="30"/>
  <c r="K34" i="30"/>
  <c r="J34" i="30"/>
  <c r="N33" i="30"/>
  <c r="M33" i="30"/>
  <c r="K33" i="30"/>
  <c r="J33" i="30"/>
  <c r="N32" i="30"/>
  <c r="M32" i="30"/>
  <c r="K32" i="30"/>
  <c r="J32" i="30"/>
  <c r="N31" i="30"/>
  <c r="M31" i="30"/>
  <c r="K31" i="30"/>
  <c r="J31" i="30"/>
  <c r="N30" i="30"/>
  <c r="M30" i="30"/>
  <c r="K30" i="30"/>
  <c r="J30" i="30"/>
  <c r="N29" i="30"/>
  <c r="M29" i="30"/>
  <c r="K29" i="30"/>
  <c r="J29" i="30"/>
  <c r="N28" i="30"/>
  <c r="M28" i="30"/>
  <c r="K28" i="30"/>
  <c r="J28" i="30"/>
  <c r="N27" i="30"/>
  <c r="M27" i="30"/>
  <c r="K27" i="30"/>
  <c r="J27" i="30"/>
  <c r="N26" i="30"/>
  <c r="M26" i="30"/>
  <c r="K26" i="30"/>
  <c r="J26" i="30"/>
  <c r="N25" i="30"/>
  <c r="M25" i="30"/>
  <c r="K25" i="30"/>
  <c r="J25" i="30"/>
  <c r="N24" i="30"/>
  <c r="M24" i="30"/>
  <c r="K24" i="30"/>
  <c r="J24" i="30"/>
  <c r="N23" i="30"/>
  <c r="M23" i="30"/>
  <c r="K23" i="30"/>
  <c r="J23" i="30"/>
  <c r="N22" i="30"/>
  <c r="M22" i="30"/>
  <c r="K22" i="30"/>
  <c r="J22" i="30"/>
  <c r="N17" i="30"/>
  <c r="M17" i="30"/>
  <c r="K17" i="30"/>
  <c r="J17" i="30"/>
  <c r="N16" i="30"/>
  <c r="M16" i="30"/>
  <c r="K16" i="30"/>
  <c r="J16" i="30"/>
  <c r="N15" i="30"/>
  <c r="M15" i="30"/>
  <c r="K15" i="30"/>
  <c r="J15" i="30"/>
  <c r="N14" i="30"/>
  <c r="M14" i="30"/>
  <c r="K14" i="30"/>
  <c r="J14" i="30"/>
  <c r="N13" i="30"/>
  <c r="M13" i="30"/>
  <c r="K13" i="30"/>
  <c r="J13" i="30"/>
  <c r="N12" i="30"/>
  <c r="M12" i="30"/>
  <c r="K12" i="30"/>
  <c r="J12" i="30"/>
  <c r="N11" i="30"/>
  <c r="M11" i="30"/>
  <c r="K11" i="30"/>
  <c r="J11" i="30"/>
  <c r="N10" i="30"/>
  <c r="M10" i="30"/>
  <c r="K10" i="30"/>
  <c r="J10" i="30"/>
  <c r="N9" i="30"/>
  <c r="M9" i="30"/>
  <c r="K9" i="30"/>
  <c r="J9" i="30"/>
  <c r="N8" i="30"/>
  <c r="M8" i="30"/>
  <c r="K8" i="30"/>
  <c r="J8" i="30"/>
  <c r="N7" i="30"/>
  <c r="M7" i="30"/>
  <c r="K7" i="30"/>
  <c r="J7" i="30"/>
  <c r="N6" i="30"/>
  <c r="M6" i="30"/>
  <c r="K6" i="30"/>
  <c r="J6" i="30"/>
  <c r="N5" i="30"/>
  <c r="M5" i="30"/>
  <c r="K5" i="30"/>
  <c r="J5" i="30"/>
  <c r="N4" i="30"/>
  <c r="M4" i="30"/>
  <c r="K4" i="30"/>
  <c r="J4" i="30"/>
  <c r="N3" i="30"/>
  <c r="M3" i="30"/>
  <c r="K3" i="30"/>
  <c r="J3" i="30"/>
  <c r="N2" i="30"/>
  <c r="M2" i="30"/>
  <c r="K2" i="30"/>
  <c r="J2" i="30"/>
  <c r="N17" i="29"/>
  <c r="M17" i="29"/>
  <c r="K17" i="29"/>
  <c r="J17" i="29"/>
  <c r="N16" i="29"/>
  <c r="M16" i="29"/>
  <c r="K16" i="29"/>
  <c r="J16" i="29"/>
  <c r="N15" i="29"/>
  <c r="M15" i="29"/>
  <c r="K15" i="29"/>
  <c r="J15" i="29"/>
  <c r="N14" i="29"/>
  <c r="M14" i="29"/>
  <c r="K14" i="29"/>
  <c r="J14" i="29"/>
  <c r="N13" i="29"/>
  <c r="M13" i="29"/>
  <c r="K13" i="29"/>
  <c r="J13" i="29"/>
  <c r="N12" i="29"/>
  <c r="M12" i="29"/>
  <c r="K12" i="29"/>
  <c r="J12" i="29"/>
  <c r="N11" i="29"/>
  <c r="M11" i="29"/>
  <c r="K11" i="29"/>
  <c r="J11" i="29"/>
  <c r="N10" i="29"/>
  <c r="M10" i="29"/>
  <c r="K10" i="29"/>
  <c r="J10" i="29"/>
  <c r="N9" i="29"/>
  <c r="M9" i="29"/>
  <c r="K9" i="29"/>
  <c r="J9" i="29"/>
  <c r="N8" i="29"/>
  <c r="M8" i="29"/>
  <c r="K8" i="29"/>
  <c r="J8" i="29"/>
  <c r="N7" i="29"/>
  <c r="M7" i="29"/>
  <c r="K7" i="29"/>
  <c r="J7" i="29"/>
  <c r="N6" i="29"/>
  <c r="M6" i="29"/>
  <c r="K6" i="29"/>
  <c r="J6" i="29"/>
  <c r="N5" i="29"/>
  <c r="M5" i="29"/>
  <c r="K5" i="29"/>
  <c r="J5" i="29"/>
  <c r="N4" i="29"/>
  <c r="M4" i="29"/>
  <c r="K4" i="29"/>
  <c r="J4" i="29"/>
  <c r="N3" i="29"/>
  <c r="M3" i="29"/>
  <c r="K3" i="29"/>
  <c r="J3" i="29"/>
  <c r="N2" i="29"/>
  <c r="M2" i="29"/>
  <c r="K2" i="29"/>
  <c r="J2" i="29"/>
  <c r="N96" i="29"/>
  <c r="M96" i="29"/>
  <c r="K96" i="29"/>
  <c r="J96" i="29"/>
  <c r="N95" i="29"/>
  <c r="M95" i="29"/>
  <c r="K95" i="29"/>
  <c r="J95" i="29"/>
  <c r="N94" i="29"/>
  <c r="M94" i="29"/>
  <c r="J94" i="29"/>
  <c r="N93" i="29"/>
  <c r="M93" i="29"/>
  <c r="K93" i="29"/>
  <c r="J93" i="29"/>
  <c r="N92" i="29"/>
  <c r="M92" i="29"/>
  <c r="K92" i="29"/>
  <c r="J92" i="29"/>
  <c r="N91" i="29"/>
  <c r="M91" i="29"/>
  <c r="K91" i="29"/>
  <c r="J91" i="29"/>
  <c r="N90" i="29"/>
  <c r="M90" i="29"/>
  <c r="K90" i="29"/>
  <c r="J90" i="29"/>
  <c r="N89" i="29"/>
  <c r="M89" i="29"/>
  <c r="K89" i="29"/>
  <c r="J89" i="29"/>
  <c r="N88" i="29"/>
  <c r="M88" i="29"/>
  <c r="K88" i="29"/>
  <c r="J88" i="29"/>
  <c r="N87" i="29"/>
  <c r="M87" i="29"/>
  <c r="K87" i="29"/>
  <c r="J87" i="29"/>
  <c r="N86" i="29"/>
  <c r="M86" i="29"/>
  <c r="K86" i="29"/>
  <c r="J86" i="29"/>
  <c r="N85" i="29"/>
  <c r="M85" i="29"/>
  <c r="K85" i="29"/>
  <c r="J85" i="29"/>
  <c r="N84" i="29"/>
  <c r="M84" i="29"/>
  <c r="K84" i="29"/>
  <c r="J84" i="29"/>
  <c r="N83" i="29"/>
  <c r="M83" i="29"/>
  <c r="K83" i="29"/>
  <c r="J83" i="29"/>
  <c r="N82" i="29"/>
  <c r="M82" i="29"/>
  <c r="K82" i="29"/>
  <c r="J82" i="29"/>
  <c r="N81" i="29"/>
  <c r="M81" i="29"/>
  <c r="K81" i="29"/>
  <c r="J81" i="29"/>
  <c r="N77" i="29"/>
  <c r="M77" i="29"/>
  <c r="K77" i="29"/>
  <c r="J77" i="29"/>
  <c r="N76" i="29"/>
  <c r="M76" i="29"/>
  <c r="K76" i="29"/>
  <c r="J76" i="29"/>
  <c r="N75" i="29"/>
  <c r="M75" i="29"/>
  <c r="J75" i="29"/>
  <c r="N74" i="29"/>
  <c r="M74" i="29"/>
  <c r="K74" i="29"/>
  <c r="J74" i="29"/>
  <c r="N73" i="29"/>
  <c r="M73" i="29"/>
  <c r="K73" i="29"/>
  <c r="J73" i="29"/>
  <c r="N72" i="29"/>
  <c r="M72" i="29"/>
  <c r="K72" i="29"/>
  <c r="J72" i="29"/>
  <c r="N71" i="29"/>
  <c r="M71" i="29"/>
  <c r="K71" i="29"/>
  <c r="J71" i="29"/>
  <c r="N70" i="29"/>
  <c r="M70" i="29"/>
  <c r="K70" i="29"/>
  <c r="J70" i="29"/>
  <c r="N69" i="29"/>
  <c r="M69" i="29"/>
  <c r="K69" i="29"/>
  <c r="J69" i="29"/>
  <c r="N68" i="29"/>
  <c r="M68" i="29"/>
  <c r="K68" i="29"/>
  <c r="J68" i="29"/>
  <c r="N67" i="29"/>
  <c r="M67" i="29"/>
  <c r="K67" i="29"/>
  <c r="J67" i="29"/>
  <c r="N66" i="29"/>
  <c r="M66" i="29"/>
  <c r="K66" i="29"/>
  <c r="J66" i="29"/>
  <c r="N65" i="29"/>
  <c r="M65" i="29"/>
  <c r="K65" i="29"/>
  <c r="J65" i="29"/>
  <c r="N64" i="29"/>
  <c r="M64" i="29"/>
  <c r="K64" i="29"/>
  <c r="J64" i="29"/>
  <c r="N63" i="29"/>
  <c r="M63" i="29"/>
  <c r="K63" i="29"/>
  <c r="J63" i="29"/>
  <c r="N62" i="29"/>
  <c r="M62" i="29"/>
  <c r="K62" i="29"/>
  <c r="J62" i="29"/>
  <c r="N57" i="29"/>
  <c r="M57" i="29"/>
  <c r="K57" i="29"/>
  <c r="J57" i="29"/>
  <c r="N56" i="29"/>
  <c r="M56" i="29"/>
  <c r="K56" i="29"/>
  <c r="J56" i="29"/>
  <c r="N55" i="29"/>
  <c r="M55" i="29"/>
  <c r="K55" i="29"/>
  <c r="J55" i="29"/>
  <c r="N54" i="29"/>
  <c r="M54" i="29"/>
  <c r="K54" i="29"/>
  <c r="J54" i="29"/>
  <c r="N53" i="29"/>
  <c r="M53" i="29"/>
  <c r="K53" i="29"/>
  <c r="J53" i="29"/>
  <c r="N52" i="29"/>
  <c r="M52" i="29"/>
  <c r="K52" i="29"/>
  <c r="J52" i="29"/>
  <c r="N51" i="29"/>
  <c r="M51" i="29"/>
  <c r="K51" i="29"/>
  <c r="J51" i="29"/>
  <c r="N50" i="29"/>
  <c r="M50" i="29"/>
  <c r="K50" i="29"/>
  <c r="J50" i="29"/>
  <c r="N49" i="29"/>
  <c r="M49" i="29"/>
  <c r="K49" i="29"/>
  <c r="J49" i="29"/>
  <c r="N48" i="29"/>
  <c r="M48" i="29"/>
  <c r="K48" i="29"/>
  <c r="J48" i="29"/>
  <c r="N47" i="29"/>
  <c r="M47" i="29"/>
  <c r="K47" i="29"/>
  <c r="J47" i="29"/>
  <c r="N46" i="29"/>
  <c r="M46" i="29"/>
  <c r="K46" i="29"/>
  <c r="J46" i="29"/>
  <c r="N45" i="29"/>
  <c r="M45" i="29"/>
  <c r="K45" i="29"/>
  <c r="J45" i="29"/>
  <c r="N44" i="29"/>
  <c r="M44" i="29"/>
  <c r="K44" i="29"/>
  <c r="J44" i="29"/>
  <c r="N43" i="29"/>
  <c r="M43" i="29"/>
  <c r="K43" i="29"/>
  <c r="J43" i="29"/>
  <c r="N42" i="29"/>
  <c r="M42" i="29"/>
  <c r="K42" i="29"/>
  <c r="J42" i="29"/>
  <c r="N37" i="29"/>
  <c r="M37" i="29"/>
  <c r="K37" i="29"/>
  <c r="J37" i="29"/>
  <c r="N36" i="29"/>
  <c r="M36" i="29"/>
  <c r="K36" i="29"/>
  <c r="J36" i="29"/>
  <c r="N35" i="29"/>
  <c r="M35" i="29"/>
  <c r="K35" i="29"/>
  <c r="J35" i="29"/>
  <c r="N34" i="29"/>
  <c r="M34" i="29"/>
  <c r="K34" i="29"/>
  <c r="J34" i="29"/>
  <c r="N33" i="29"/>
  <c r="M33" i="29"/>
  <c r="K33" i="29"/>
  <c r="J33" i="29"/>
  <c r="N32" i="29"/>
  <c r="M32" i="29"/>
  <c r="K32" i="29"/>
  <c r="J32" i="29"/>
  <c r="N31" i="29"/>
  <c r="M31" i="29"/>
  <c r="K31" i="29"/>
  <c r="J31" i="29"/>
  <c r="N30" i="29"/>
  <c r="M30" i="29"/>
  <c r="K30" i="29"/>
  <c r="J30" i="29"/>
  <c r="N29" i="29"/>
  <c r="M29" i="29"/>
  <c r="K29" i="29"/>
  <c r="J29" i="29"/>
  <c r="N28" i="29"/>
  <c r="M28" i="29"/>
  <c r="K28" i="29"/>
  <c r="J28" i="29"/>
  <c r="N27" i="29"/>
  <c r="M27" i="29"/>
  <c r="K27" i="29"/>
  <c r="J27" i="29"/>
  <c r="N26" i="29"/>
  <c r="M26" i="29"/>
  <c r="K26" i="29"/>
  <c r="J26" i="29"/>
  <c r="N25" i="29"/>
  <c r="M25" i="29"/>
  <c r="K25" i="29"/>
  <c r="J25" i="29"/>
  <c r="N24" i="29"/>
  <c r="M24" i="29"/>
  <c r="K24" i="29"/>
  <c r="J24" i="29"/>
  <c r="N23" i="29"/>
  <c r="M23" i="29"/>
  <c r="K23" i="29"/>
  <c r="J23" i="29"/>
  <c r="N22" i="29"/>
  <c r="M22" i="29"/>
  <c r="K22" i="29"/>
  <c r="J22" i="29"/>
  <c r="N17" i="28" l="1"/>
  <c r="M17" i="28"/>
  <c r="K17" i="28"/>
  <c r="J17" i="28"/>
  <c r="N16" i="28"/>
  <c r="M16" i="28"/>
  <c r="K16" i="28"/>
  <c r="J16" i="28"/>
  <c r="N15" i="28"/>
  <c r="M15" i="28"/>
  <c r="K15" i="28"/>
  <c r="J15" i="28"/>
  <c r="N14" i="28"/>
  <c r="M14" i="28"/>
  <c r="K14" i="28"/>
  <c r="J14" i="28"/>
  <c r="N13" i="28"/>
  <c r="M13" i="28"/>
  <c r="K13" i="28"/>
  <c r="J13" i="28"/>
  <c r="N12" i="28"/>
  <c r="M12" i="28"/>
  <c r="K12" i="28"/>
  <c r="J12" i="28"/>
  <c r="N11" i="28"/>
  <c r="M11" i="28"/>
  <c r="K11" i="28"/>
  <c r="J11" i="28"/>
  <c r="N10" i="28"/>
  <c r="M10" i="28"/>
  <c r="K10" i="28"/>
  <c r="J10" i="28"/>
  <c r="N9" i="28"/>
  <c r="M9" i="28"/>
  <c r="K9" i="28"/>
  <c r="J9" i="28"/>
  <c r="N8" i="28"/>
  <c r="M8" i="28"/>
  <c r="K8" i="28"/>
  <c r="J8" i="28"/>
  <c r="N7" i="28"/>
  <c r="M7" i="28"/>
  <c r="K7" i="28"/>
  <c r="J7" i="28"/>
  <c r="N6" i="28"/>
  <c r="M6" i="28"/>
  <c r="K6" i="28"/>
  <c r="J6" i="28"/>
  <c r="N5" i="28"/>
  <c r="M5" i="28"/>
  <c r="K5" i="28"/>
  <c r="J5" i="28"/>
  <c r="N4" i="28"/>
  <c r="M4" i="28"/>
  <c r="K4" i="28"/>
  <c r="J4" i="28"/>
  <c r="N3" i="28"/>
  <c r="M3" i="28"/>
  <c r="K3" i="28"/>
  <c r="J3" i="28"/>
  <c r="N2" i="28"/>
  <c r="M2" i="28"/>
  <c r="K2" i="28"/>
  <c r="J2" i="28"/>
  <c r="N76" i="28"/>
  <c r="M76" i="28"/>
  <c r="K76" i="28"/>
  <c r="J76" i="28"/>
  <c r="N75" i="28"/>
  <c r="M75" i="28"/>
  <c r="K75" i="28"/>
  <c r="J75" i="28"/>
  <c r="N74" i="28"/>
  <c r="M74" i="28"/>
  <c r="J74" i="28"/>
  <c r="N73" i="28"/>
  <c r="M73" i="28"/>
  <c r="K73" i="28"/>
  <c r="J73" i="28"/>
  <c r="N72" i="28"/>
  <c r="M72" i="28"/>
  <c r="K72" i="28"/>
  <c r="J72" i="28"/>
  <c r="N71" i="28"/>
  <c r="M71" i="28"/>
  <c r="K71" i="28"/>
  <c r="J71" i="28"/>
  <c r="N70" i="28"/>
  <c r="M70" i="28"/>
  <c r="K70" i="28"/>
  <c r="J70" i="28"/>
  <c r="N69" i="28"/>
  <c r="M69" i="28"/>
  <c r="K69" i="28"/>
  <c r="J69" i="28"/>
  <c r="N68" i="28"/>
  <c r="M68" i="28"/>
  <c r="K68" i="28"/>
  <c r="J68" i="28"/>
  <c r="N67" i="28"/>
  <c r="M67" i="28"/>
  <c r="K67" i="28"/>
  <c r="J67" i="28"/>
  <c r="N66" i="28"/>
  <c r="M66" i="28"/>
  <c r="K66" i="28"/>
  <c r="J66" i="28"/>
  <c r="N65" i="28"/>
  <c r="M65" i="28"/>
  <c r="K65" i="28"/>
  <c r="J65" i="28"/>
  <c r="N64" i="28"/>
  <c r="M64" i="28"/>
  <c r="K64" i="28"/>
  <c r="J64" i="28"/>
  <c r="N63" i="28"/>
  <c r="M63" i="28"/>
  <c r="K63" i="28"/>
  <c r="J63" i="28"/>
  <c r="N62" i="28"/>
  <c r="M62" i="28"/>
  <c r="K62" i="28"/>
  <c r="J62" i="28"/>
  <c r="N61" i="28"/>
  <c r="M61" i="28"/>
  <c r="K61" i="28"/>
  <c r="J61" i="28"/>
  <c r="N57" i="28"/>
  <c r="M57" i="28"/>
  <c r="K57" i="28"/>
  <c r="J57" i="28"/>
  <c r="N56" i="28"/>
  <c r="M56" i="28"/>
  <c r="K56" i="28"/>
  <c r="J56" i="28"/>
  <c r="N55" i="28"/>
  <c r="M55" i="28"/>
  <c r="J55" i="28"/>
  <c r="N54" i="28"/>
  <c r="M54" i="28"/>
  <c r="K54" i="28"/>
  <c r="J54" i="28"/>
  <c r="N53" i="28"/>
  <c r="M53" i="28"/>
  <c r="K53" i="28"/>
  <c r="J53" i="28"/>
  <c r="N52" i="28"/>
  <c r="M52" i="28"/>
  <c r="K52" i="28"/>
  <c r="J52" i="28"/>
  <c r="N51" i="28"/>
  <c r="M51" i="28"/>
  <c r="K51" i="28"/>
  <c r="J51" i="28"/>
  <c r="N50" i="28"/>
  <c r="M50" i="28"/>
  <c r="K50" i="28"/>
  <c r="J50" i="28"/>
  <c r="N49" i="28"/>
  <c r="M49" i="28"/>
  <c r="K49" i="28"/>
  <c r="J49" i="28"/>
  <c r="N48" i="28"/>
  <c r="M48" i="28"/>
  <c r="K48" i="28"/>
  <c r="J48" i="28"/>
  <c r="N47" i="28"/>
  <c r="M47" i="28"/>
  <c r="K47" i="28"/>
  <c r="J47" i="28"/>
  <c r="N46" i="28"/>
  <c r="M46" i="28"/>
  <c r="K46" i="28"/>
  <c r="J46" i="28"/>
  <c r="N45" i="28"/>
  <c r="M45" i="28"/>
  <c r="K45" i="28"/>
  <c r="J45" i="28"/>
  <c r="N44" i="28"/>
  <c r="M44" i="28"/>
  <c r="K44" i="28"/>
  <c r="J44" i="28"/>
  <c r="N43" i="28"/>
  <c r="M43" i="28"/>
  <c r="K43" i="28"/>
  <c r="J43" i="28"/>
  <c r="N42" i="28"/>
  <c r="M42" i="28"/>
  <c r="K42" i="28"/>
  <c r="J42" i="28"/>
  <c r="N37" i="28"/>
  <c r="M37" i="28"/>
  <c r="K37" i="28"/>
  <c r="J37" i="28"/>
  <c r="N36" i="28"/>
  <c r="M36" i="28"/>
  <c r="K36" i="28"/>
  <c r="J36" i="28"/>
  <c r="N35" i="28"/>
  <c r="M35" i="28"/>
  <c r="K35" i="28"/>
  <c r="J35" i="28"/>
  <c r="N34" i="28"/>
  <c r="M34" i="28"/>
  <c r="K34" i="28"/>
  <c r="J34" i="28"/>
  <c r="N33" i="28"/>
  <c r="M33" i="28"/>
  <c r="K33" i="28"/>
  <c r="J33" i="28"/>
  <c r="N32" i="28"/>
  <c r="M32" i="28"/>
  <c r="K32" i="28"/>
  <c r="J32" i="28"/>
  <c r="N31" i="28"/>
  <c r="M31" i="28"/>
  <c r="K31" i="28"/>
  <c r="J31" i="28"/>
  <c r="N30" i="28"/>
  <c r="M30" i="28"/>
  <c r="K30" i="28"/>
  <c r="J30" i="28"/>
  <c r="N29" i="28"/>
  <c r="M29" i="28"/>
  <c r="K29" i="28"/>
  <c r="J29" i="28"/>
  <c r="N28" i="28"/>
  <c r="M28" i="28"/>
  <c r="K28" i="28"/>
  <c r="J28" i="28"/>
  <c r="N27" i="28"/>
  <c r="M27" i="28"/>
  <c r="K27" i="28"/>
  <c r="J27" i="28"/>
  <c r="N26" i="28"/>
  <c r="M26" i="28"/>
  <c r="K26" i="28"/>
  <c r="J26" i="28"/>
  <c r="N25" i="28"/>
  <c r="M25" i="28"/>
  <c r="K25" i="28"/>
  <c r="J25" i="28"/>
  <c r="N24" i="28"/>
  <c r="M24" i="28"/>
  <c r="K24" i="28"/>
  <c r="J24" i="28"/>
  <c r="N23" i="28"/>
  <c r="M23" i="28"/>
  <c r="K23" i="28"/>
  <c r="J23" i="28"/>
  <c r="N22" i="28"/>
  <c r="M22" i="28"/>
  <c r="K22" i="28"/>
  <c r="J22" i="28"/>
  <c r="B19" i="10" l="1"/>
  <c r="N23" i="24"/>
  <c r="M23" i="24"/>
  <c r="K23" i="24"/>
  <c r="J23" i="24"/>
  <c r="N3" i="24" l="1"/>
  <c r="N4" i="24"/>
  <c r="N5" i="24"/>
  <c r="N6" i="24"/>
  <c r="N7" i="24"/>
  <c r="N8" i="24"/>
  <c r="N9" i="24"/>
  <c r="N10" i="24"/>
  <c r="N11" i="24"/>
  <c r="N12" i="24"/>
  <c r="N13" i="24"/>
  <c r="N14" i="24"/>
  <c r="N15" i="24"/>
  <c r="N16" i="24"/>
  <c r="N17" i="24"/>
  <c r="M3" i="24"/>
  <c r="M4" i="24"/>
  <c r="M5" i="24"/>
  <c r="M6" i="24"/>
  <c r="M7" i="24"/>
  <c r="M8" i="24"/>
  <c r="M9" i="24"/>
  <c r="M10" i="24"/>
  <c r="M11" i="24"/>
  <c r="M12" i="24"/>
  <c r="M13" i="24"/>
  <c r="M14" i="24"/>
  <c r="M15" i="24"/>
  <c r="M16" i="24"/>
  <c r="M17" i="24"/>
  <c r="K3" i="24"/>
  <c r="K4" i="24"/>
  <c r="K5" i="24"/>
  <c r="K6" i="24"/>
  <c r="K7" i="24"/>
  <c r="K8" i="24"/>
  <c r="K9" i="24"/>
  <c r="K10" i="24"/>
  <c r="K11" i="24"/>
  <c r="K12" i="24"/>
  <c r="K13" i="24"/>
  <c r="K14" i="24"/>
  <c r="K15" i="24"/>
  <c r="K16" i="24"/>
  <c r="K17" i="24"/>
  <c r="J3" i="24"/>
  <c r="J4" i="24"/>
  <c r="J5" i="24"/>
  <c r="J6" i="24"/>
  <c r="J7" i="24"/>
  <c r="J8" i="24"/>
  <c r="J9" i="24"/>
  <c r="J10" i="24"/>
  <c r="J11" i="24"/>
  <c r="J12" i="24"/>
  <c r="J13" i="24"/>
  <c r="J14" i="24"/>
  <c r="J15" i="24"/>
  <c r="J16" i="24"/>
  <c r="J17" i="24"/>
  <c r="N2" i="24"/>
  <c r="M2" i="24"/>
  <c r="K2" i="24"/>
  <c r="J2" i="24"/>
  <c r="J22" i="24"/>
  <c r="K22" i="24"/>
  <c r="M22" i="24"/>
  <c r="N22" i="24"/>
  <c r="J24" i="24"/>
  <c r="K24" i="24"/>
  <c r="M24" i="24"/>
  <c r="N24" i="24"/>
  <c r="J25" i="24"/>
  <c r="K25" i="24"/>
  <c r="M25" i="24"/>
  <c r="N25" i="24"/>
  <c r="J26" i="24"/>
  <c r="K26" i="24"/>
  <c r="M26" i="24"/>
  <c r="N26" i="24"/>
  <c r="J27" i="24"/>
  <c r="K27" i="24"/>
  <c r="M27" i="24"/>
  <c r="N27" i="24"/>
  <c r="J28" i="24"/>
  <c r="K28" i="24"/>
  <c r="M28" i="24"/>
  <c r="N28" i="24"/>
  <c r="J29" i="24"/>
  <c r="K29" i="24"/>
  <c r="M29" i="24"/>
  <c r="N29" i="24"/>
  <c r="J30" i="24"/>
  <c r="K30" i="24"/>
  <c r="M30" i="24"/>
  <c r="N30" i="24"/>
  <c r="J31" i="24"/>
  <c r="K31" i="24"/>
  <c r="M31" i="24"/>
  <c r="N31" i="24"/>
  <c r="J32" i="24"/>
  <c r="K32" i="24"/>
  <c r="M32" i="24"/>
  <c r="N32" i="24"/>
  <c r="J33" i="24"/>
  <c r="K33" i="24"/>
  <c r="M33" i="24"/>
  <c r="N33" i="24"/>
  <c r="J34" i="24"/>
  <c r="K34" i="24"/>
  <c r="M34" i="24"/>
  <c r="N34" i="24"/>
  <c r="J35" i="24"/>
  <c r="M35" i="24"/>
  <c r="N35" i="24"/>
  <c r="N36" i="27"/>
  <c r="M36" i="27"/>
  <c r="K36" i="27"/>
  <c r="J36" i="27"/>
  <c r="N35" i="27"/>
  <c r="M35" i="27"/>
  <c r="K35" i="27"/>
  <c r="J35" i="27"/>
  <c r="N34" i="27"/>
  <c r="M34" i="27"/>
  <c r="J34" i="27"/>
  <c r="N33" i="27"/>
  <c r="M33" i="27"/>
  <c r="K33" i="27"/>
  <c r="J33" i="27"/>
  <c r="N32" i="27"/>
  <c r="M32" i="27"/>
  <c r="K32" i="27"/>
  <c r="J32" i="27"/>
  <c r="N31" i="27"/>
  <c r="M31" i="27"/>
  <c r="K31" i="27"/>
  <c r="J31" i="27"/>
  <c r="N30" i="27"/>
  <c r="M30" i="27"/>
  <c r="K30" i="27"/>
  <c r="J30" i="27"/>
  <c r="N29" i="27"/>
  <c r="M29" i="27"/>
  <c r="K29" i="27"/>
  <c r="J29" i="27"/>
  <c r="N28" i="27"/>
  <c r="M28" i="27"/>
  <c r="K28" i="27"/>
  <c r="J28" i="27"/>
  <c r="N27" i="27"/>
  <c r="M27" i="27"/>
  <c r="K27" i="27"/>
  <c r="J27" i="27"/>
  <c r="N26" i="27"/>
  <c r="M26" i="27"/>
  <c r="K26" i="27"/>
  <c r="J26" i="27"/>
  <c r="N25" i="27"/>
  <c r="M25" i="27"/>
  <c r="K25" i="27"/>
  <c r="J25" i="27"/>
  <c r="N24" i="27"/>
  <c r="M24" i="27"/>
  <c r="K24" i="27"/>
  <c r="J24" i="27"/>
  <c r="N23" i="27"/>
  <c r="M23" i="27"/>
  <c r="K23" i="27"/>
  <c r="J23" i="27"/>
  <c r="N22" i="27"/>
  <c r="M22" i="27"/>
  <c r="K22" i="27"/>
  <c r="J22" i="27"/>
  <c r="N21" i="27"/>
  <c r="M21" i="27"/>
  <c r="K21" i="27"/>
  <c r="J21" i="27"/>
  <c r="N17" i="27"/>
  <c r="M17" i="27"/>
  <c r="K17" i="27"/>
  <c r="J17" i="27"/>
  <c r="N16" i="27"/>
  <c r="M16" i="27"/>
  <c r="K16" i="27"/>
  <c r="J16" i="27"/>
  <c r="N15" i="27"/>
  <c r="M15" i="27"/>
  <c r="J15" i="27"/>
  <c r="N14" i="27"/>
  <c r="M14" i="27"/>
  <c r="K14" i="27"/>
  <c r="J14" i="27"/>
  <c r="N13" i="27"/>
  <c r="M13" i="27"/>
  <c r="K13" i="27"/>
  <c r="J13" i="27"/>
  <c r="N12" i="27"/>
  <c r="M12" i="27"/>
  <c r="K12" i="27"/>
  <c r="J12" i="27"/>
  <c r="N11" i="27"/>
  <c r="M11" i="27"/>
  <c r="K11" i="27"/>
  <c r="J11" i="27"/>
  <c r="N10" i="27"/>
  <c r="M10" i="27"/>
  <c r="K10" i="27"/>
  <c r="J10" i="27"/>
  <c r="N9" i="27"/>
  <c r="M9" i="27"/>
  <c r="K9" i="27"/>
  <c r="J9" i="27"/>
  <c r="N8" i="27"/>
  <c r="M8" i="27"/>
  <c r="K8" i="27"/>
  <c r="J8" i="27"/>
  <c r="N7" i="27"/>
  <c r="M7" i="27"/>
  <c r="K7" i="27"/>
  <c r="J7" i="27"/>
  <c r="N6" i="27"/>
  <c r="M6" i="27"/>
  <c r="K6" i="27"/>
  <c r="J6" i="27"/>
  <c r="N5" i="27"/>
  <c r="M5" i="27"/>
  <c r="K5" i="27"/>
  <c r="J5" i="27"/>
  <c r="N4" i="27"/>
  <c r="M4" i="27"/>
  <c r="K4" i="27"/>
  <c r="J4" i="27"/>
  <c r="N3" i="27"/>
  <c r="M3" i="27"/>
  <c r="K3" i="27"/>
  <c r="J3" i="27"/>
  <c r="N2" i="27"/>
  <c r="M2" i="27"/>
  <c r="K2" i="27"/>
  <c r="J2" i="27"/>
  <c r="F17" i="26" l="1"/>
  <c r="F18" i="26"/>
  <c r="E17" i="26"/>
  <c r="E18" i="26" s="1"/>
  <c r="D17" i="26"/>
  <c r="D18" i="26" s="1"/>
  <c r="C17" i="26"/>
  <c r="C18" i="26" s="1"/>
  <c r="B17" i="26"/>
  <c r="B18" i="26"/>
  <c r="M22" i="9"/>
  <c r="E38" i="9"/>
  <c r="E37" i="9"/>
  <c r="E36" i="9"/>
  <c r="E35" i="9"/>
  <c r="E34" i="9"/>
  <c r="E33" i="9"/>
  <c r="E32" i="9"/>
  <c r="E31" i="9"/>
  <c r="E30" i="9"/>
  <c r="E29" i="9"/>
  <c r="E28" i="9"/>
  <c r="E27" i="9"/>
  <c r="E26" i="9"/>
  <c r="E25" i="9"/>
  <c r="E24" i="9"/>
  <c r="E23" i="9"/>
  <c r="C22" i="9"/>
  <c r="N37" i="24"/>
  <c r="M37" i="24"/>
  <c r="K37" i="24"/>
  <c r="J37" i="24"/>
  <c r="N36" i="24"/>
  <c r="M36" i="24"/>
  <c r="K36" i="24"/>
  <c r="J36" i="24"/>
  <c r="N56" i="24"/>
  <c r="M56" i="24"/>
  <c r="K56" i="24"/>
  <c r="J56" i="24"/>
  <c r="N55" i="24"/>
  <c r="M55" i="24"/>
  <c r="K55" i="24"/>
  <c r="J55" i="24"/>
  <c r="N54" i="24"/>
  <c r="M54" i="24"/>
  <c r="J54" i="24"/>
  <c r="N53" i="24"/>
  <c r="M53" i="24"/>
  <c r="K53" i="24"/>
  <c r="J53" i="24"/>
  <c r="N52" i="24"/>
  <c r="M52" i="24"/>
  <c r="K52" i="24"/>
  <c r="J52" i="24"/>
  <c r="N51" i="24"/>
  <c r="M51" i="24"/>
  <c r="K51" i="24"/>
  <c r="J51" i="24"/>
  <c r="N50" i="24"/>
  <c r="M50" i="24"/>
  <c r="K50" i="24"/>
  <c r="J50" i="24"/>
  <c r="N49" i="24"/>
  <c r="M49" i="24"/>
  <c r="K49" i="24"/>
  <c r="J49" i="24"/>
  <c r="N48" i="24"/>
  <c r="M48" i="24"/>
  <c r="K48" i="24"/>
  <c r="J48" i="24"/>
  <c r="N47" i="24"/>
  <c r="M47" i="24"/>
  <c r="K47" i="24"/>
  <c r="J47" i="24"/>
  <c r="N46" i="24"/>
  <c r="M46" i="24"/>
  <c r="K46" i="24"/>
  <c r="J46" i="24"/>
  <c r="N45" i="24"/>
  <c r="M45" i="24"/>
  <c r="K45" i="24"/>
  <c r="J45" i="24"/>
  <c r="N44" i="24"/>
  <c r="M44" i="24"/>
  <c r="K44" i="24"/>
  <c r="J44" i="24"/>
  <c r="N43" i="24"/>
  <c r="M43" i="24"/>
  <c r="K43" i="24"/>
  <c r="J43" i="24"/>
  <c r="N42" i="24"/>
  <c r="M42" i="24"/>
  <c r="K42" i="24"/>
  <c r="J42" i="24"/>
  <c r="N41" i="24"/>
  <c r="M41" i="24"/>
  <c r="K41" i="24"/>
  <c r="J41" i="24"/>
  <c r="N17" i="23"/>
  <c r="N16" i="23"/>
  <c r="N15" i="23"/>
  <c r="N14" i="23"/>
  <c r="N13" i="23"/>
  <c r="N12" i="23"/>
  <c r="N11" i="23"/>
  <c r="N10" i="23"/>
  <c r="N9" i="23"/>
  <c r="N8" i="23"/>
  <c r="N7" i="23"/>
  <c r="N6" i="23"/>
  <c r="N5" i="23"/>
  <c r="N4" i="23"/>
  <c r="N3" i="23"/>
  <c r="N2" i="23"/>
  <c r="M17" i="23"/>
  <c r="K17" i="23"/>
  <c r="J17" i="23"/>
  <c r="M16" i="23"/>
  <c r="K16" i="23"/>
  <c r="J16" i="23"/>
  <c r="M15" i="23"/>
  <c r="J15" i="23"/>
  <c r="M14" i="23"/>
  <c r="K14" i="23"/>
  <c r="J14" i="23"/>
  <c r="M13" i="23"/>
  <c r="K13" i="23"/>
  <c r="J13" i="23"/>
  <c r="M12" i="23"/>
  <c r="K12" i="23"/>
  <c r="J12" i="23"/>
  <c r="M11" i="23"/>
  <c r="K11" i="23"/>
  <c r="J11" i="23"/>
  <c r="M10" i="23"/>
  <c r="K10" i="23"/>
  <c r="J10" i="23"/>
  <c r="M9" i="23"/>
  <c r="K9" i="23"/>
  <c r="J9" i="23"/>
  <c r="M8" i="23"/>
  <c r="K8" i="23"/>
  <c r="J8" i="23"/>
  <c r="M7" i="23"/>
  <c r="K7" i="23"/>
  <c r="J7" i="23"/>
  <c r="M6" i="23"/>
  <c r="K6" i="23"/>
  <c r="J6" i="23"/>
  <c r="M5" i="23"/>
  <c r="K5" i="23"/>
  <c r="J5" i="23"/>
  <c r="M4" i="23"/>
  <c r="K4" i="23"/>
  <c r="J4" i="23"/>
  <c r="M3" i="23"/>
  <c r="K3" i="23"/>
  <c r="J3" i="23"/>
  <c r="M2" i="23"/>
  <c r="K2" i="23"/>
  <c r="J2" i="23"/>
  <c r="J19" i="10"/>
  <c r="H19" i="10"/>
  <c r="D19" i="10"/>
  <c r="F33" i="11"/>
  <c r="E33" i="11"/>
  <c r="D33" i="11"/>
  <c r="C33" i="11"/>
  <c r="E31" i="11"/>
  <c r="D31" i="11"/>
  <c r="C31" i="11"/>
  <c r="E29" i="11"/>
  <c r="D29" i="11"/>
  <c r="C29" i="11"/>
  <c r="E27" i="11"/>
  <c r="D27" i="11"/>
  <c r="C27" i="11"/>
  <c r="E25" i="11"/>
  <c r="D25" i="11"/>
  <c r="C25" i="11"/>
  <c r="J25" i="11" s="1"/>
  <c r="K25" i="11" s="1"/>
  <c r="E23" i="11"/>
  <c r="D23" i="11"/>
  <c r="C23" i="11"/>
  <c r="E21" i="11"/>
  <c r="D21" i="11"/>
  <c r="C21" i="11"/>
  <c r="L21" i="11" s="1"/>
  <c r="M21" i="11" s="1"/>
  <c r="E19" i="11"/>
  <c r="D19" i="11"/>
  <c r="C19" i="11"/>
  <c r="E17" i="11"/>
  <c r="D17" i="11"/>
  <c r="C17" i="11"/>
  <c r="F13" i="11"/>
  <c r="E13" i="11"/>
  <c r="D13" i="11"/>
  <c r="C13" i="11"/>
  <c r="E11" i="11"/>
  <c r="D11" i="11"/>
  <c r="C11" i="11"/>
  <c r="E9" i="11"/>
  <c r="D9" i="11"/>
  <c r="N9" i="11" s="1"/>
  <c r="E7" i="11"/>
  <c r="D7" i="11"/>
  <c r="E5" i="11"/>
  <c r="D5" i="11"/>
  <c r="E3" i="11"/>
  <c r="D3" i="11"/>
  <c r="C9" i="11"/>
  <c r="H9" i="11"/>
  <c r="I9" i="11" s="1"/>
  <c r="C7" i="11"/>
  <c r="C5" i="11"/>
  <c r="C3" i="11"/>
  <c r="L3" i="11" s="1"/>
  <c r="M3" i="11" s="1"/>
  <c r="B33" i="11"/>
  <c r="B31" i="11"/>
  <c r="B29" i="11"/>
  <c r="B27" i="11"/>
  <c r="B25" i="11"/>
  <c r="B23" i="11"/>
  <c r="B21" i="11"/>
  <c r="B19" i="11"/>
  <c r="B17" i="11"/>
  <c r="B15" i="11"/>
  <c r="N15" i="11" s="1"/>
  <c r="B13" i="11"/>
  <c r="J13" i="11" s="1"/>
  <c r="K13" i="11" s="1"/>
  <c r="B11" i="11"/>
  <c r="J11" i="11" s="1"/>
  <c r="K11" i="11" s="1"/>
  <c r="B9" i="11"/>
  <c r="B7" i="11"/>
  <c r="H7" i="11"/>
  <c r="B5" i="11"/>
  <c r="B3" i="11"/>
  <c r="N34" i="11"/>
  <c r="N32" i="11"/>
  <c r="N30" i="11"/>
  <c r="N28" i="11"/>
  <c r="N26" i="11"/>
  <c r="N24" i="11"/>
  <c r="N22" i="11"/>
  <c r="N20" i="11"/>
  <c r="N18" i="11"/>
  <c r="N16" i="11"/>
  <c r="N14" i="11"/>
  <c r="N12" i="11"/>
  <c r="N10" i="11"/>
  <c r="N8" i="11"/>
  <c r="N6" i="11"/>
  <c r="N4" i="11"/>
  <c r="L34" i="11"/>
  <c r="L32" i="11"/>
  <c r="L30" i="11"/>
  <c r="L28" i="11"/>
  <c r="L26" i="11"/>
  <c r="L24" i="11"/>
  <c r="L22" i="11"/>
  <c r="L20" i="11"/>
  <c r="L18" i="11"/>
  <c r="L16" i="11"/>
  <c r="L15" i="11"/>
  <c r="L14" i="11"/>
  <c r="L12" i="11"/>
  <c r="L10" i="11"/>
  <c r="L8" i="11"/>
  <c r="L6" i="11"/>
  <c r="L4" i="11"/>
  <c r="J34" i="11"/>
  <c r="J32" i="11"/>
  <c r="J30" i="11"/>
  <c r="J28" i="11"/>
  <c r="J26" i="11"/>
  <c r="J24" i="11"/>
  <c r="J22" i="11"/>
  <c r="J20" i="11"/>
  <c r="J18" i="11"/>
  <c r="J16" i="11"/>
  <c r="J15" i="11"/>
  <c r="K15" i="11"/>
  <c r="J14" i="11"/>
  <c r="J12" i="11"/>
  <c r="J10" i="11"/>
  <c r="J8" i="11"/>
  <c r="J6" i="11"/>
  <c r="J4" i="11"/>
  <c r="H34" i="11"/>
  <c r="H32" i="11"/>
  <c r="H30" i="11"/>
  <c r="H28" i="11"/>
  <c r="H26" i="11"/>
  <c r="H24" i="11"/>
  <c r="H22" i="11"/>
  <c r="H20" i="11"/>
  <c r="H18" i="11"/>
  <c r="H16" i="11"/>
  <c r="H15" i="11"/>
  <c r="I15" i="11" s="1"/>
  <c r="H14" i="11"/>
  <c r="H12" i="11"/>
  <c r="H10" i="11"/>
  <c r="H8" i="11"/>
  <c r="H6" i="11"/>
  <c r="H4" i="11"/>
  <c r="J7" i="11"/>
  <c r="K7" i="11" s="1"/>
  <c r="H21" i="11"/>
  <c r="I21" i="11" s="1"/>
  <c r="F22" i="9"/>
  <c r="I36" i="9"/>
  <c r="I24" i="9"/>
  <c r="I28" i="9"/>
  <c r="H22" i="9"/>
  <c r="I35" i="9"/>
  <c r="I23" i="9"/>
  <c r="I33" i="9"/>
  <c r="I30" i="9"/>
  <c r="I31" i="9"/>
  <c r="N22" i="9"/>
  <c r="I34" i="9"/>
  <c r="I38" i="9"/>
  <c r="I37" i="9"/>
  <c r="I26" i="9"/>
  <c r="I29" i="9"/>
  <c r="G22" i="9"/>
  <c r="I25" i="9"/>
  <c r="I27" i="9"/>
  <c r="I32" i="9"/>
  <c r="D22" i="9"/>
  <c r="H11" i="11" l="1"/>
  <c r="I11" i="11" s="1"/>
  <c r="I7" i="11"/>
  <c r="L31" i="11"/>
  <c r="M31" i="11" s="1"/>
  <c r="J33" i="11"/>
  <c r="K33" i="11" s="1"/>
  <c r="O9" i="11"/>
  <c r="J27" i="11"/>
  <c r="N3" i="11"/>
  <c r="O3" i="11" s="1"/>
  <c r="L19" i="11"/>
  <c r="M19" i="11" s="1"/>
  <c r="J34" i="9"/>
  <c r="O34" i="9" s="1"/>
  <c r="K34" i="9" s="1"/>
  <c r="J38" i="9"/>
  <c r="O38" i="9" s="1"/>
  <c r="K38" i="9" s="1"/>
  <c r="J36" i="9"/>
  <c r="O36" i="9" s="1"/>
  <c r="J29" i="9"/>
  <c r="J25" i="9"/>
  <c r="O25" i="9" s="1"/>
  <c r="K25" i="9" s="1"/>
  <c r="J33" i="9"/>
  <c r="J28" i="9"/>
  <c r="J37" i="9"/>
  <c r="O37" i="9" s="1"/>
  <c r="K37" i="9" s="1"/>
  <c r="E22" i="9"/>
  <c r="J27" i="9"/>
  <c r="O27" i="9" s="1"/>
  <c r="J24" i="9"/>
  <c r="O24" i="9" s="1"/>
  <c r="J32" i="9"/>
  <c r="O32" i="9" s="1"/>
  <c r="J31" i="9"/>
  <c r="J35" i="9"/>
  <c r="J30" i="9"/>
  <c r="J17" i="11"/>
  <c r="K17" i="11" s="1"/>
  <c r="N17" i="11"/>
  <c r="O17" i="11" s="1"/>
  <c r="L17" i="11"/>
  <c r="M17" i="11" s="1"/>
  <c r="H17" i="11"/>
  <c r="I17" i="11" s="1"/>
  <c r="L25" i="11"/>
  <c r="M25" i="11" s="1"/>
  <c r="H25" i="11"/>
  <c r="I25" i="11" s="1"/>
  <c r="N25" i="11"/>
  <c r="O25" i="11" s="1"/>
  <c r="H33" i="11"/>
  <c r="I33" i="11" s="1"/>
  <c r="N33" i="11"/>
  <c r="O33" i="11" s="1"/>
  <c r="L33" i="11"/>
  <c r="M33" i="11" s="1"/>
  <c r="L23" i="11"/>
  <c r="M23" i="11" s="1"/>
  <c r="H23" i="11"/>
  <c r="I23" i="11" s="1"/>
  <c r="J31" i="11"/>
  <c r="K31" i="11" s="1"/>
  <c r="N23" i="11"/>
  <c r="O23" i="11" s="1"/>
  <c r="H5" i="11"/>
  <c r="I5" i="11" s="1"/>
  <c r="J5" i="11"/>
  <c r="K5" i="11" s="1"/>
  <c r="N5" i="11"/>
  <c r="O5" i="11" s="1"/>
  <c r="L5" i="11"/>
  <c r="M5" i="11" s="1"/>
  <c r="H27" i="11"/>
  <c r="I27" i="11" s="1"/>
  <c r="H3" i="11"/>
  <c r="I3" i="11" s="1"/>
  <c r="I22" i="9"/>
  <c r="O15" i="11"/>
  <c r="K27" i="11"/>
  <c r="L29" i="11"/>
  <c r="M29" i="11" s="1"/>
  <c r="H29" i="11"/>
  <c r="I29" i="11" s="1"/>
  <c r="P29" i="11" s="1"/>
  <c r="J29" i="11"/>
  <c r="K29" i="11" s="1"/>
  <c r="N29" i="11"/>
  <c r="O29" i="11" s="1"/>
  <c r="H13" i="11"/>
  <c r="I13" i="11" s="1"/>
  <c r="L13" i="11"/>
  <c r="M13" i="11" s="1"/>
  <c r="J19" i="11"/>
  <c r="K19" i="11" s="1"/>
  <c r="H19" i="11"/>
  <c r="I19" i="11" s="1"/>
  <c r="P19" i="11" s="1"/>
  <c r="N19" i="11"/>
  <c r="O19" i="11" s="1"/>
  <c r="H31" i="11"/>
  <c r="I31" i="11" s="1"/>
  <c r="N13" i="11"/>
  <c r="O13" i="11" s="1"/>
  <c r="M15" i="11"/>
  <c r="P15" i="11" s="1"/>
  <c r="J3" i="11"/>
  <c r="K3" i="11" s="1"/>
  <c r="J23" i="11"/>
  <c r="K23" i="11" s="1"/>
  <c r="N11" i="11"/>
  <c r="O11" i="11" s="1"/>
  <c r="L11" i="11"/>
  <c r="M11" i="11" s="1"/>
  <c r="P11" i="11" s="1"/>
  <c r="N21" i="11"/>
  <c r="O21" i="11" s="1"/>
  <c r="J21" i="11"/>
  <c r="K21" i="11" s="1"/>
  <c r="J23" i="9"/>
  <c r="L27" i="11"/>
  <c r="M27" i="11" s="1"/>
  <c r="N27" i="11"/>
  <c r="O27" i="11" s="1"/>
  <c r="N31" i="11"/>
  <c r="O31" i="11" s="1"/>
  <c r="N7" i="11"/>
  <c r="O7" i="11" s="1"/>
  <c r="P7" i="11" s="1"/>
  <c r="L7" i="11"/>
  <c r="M7" i="11" s="1"/>
  <c r="J9" i="11"/>
  <c r="K9" i="11" s="1"/>
  <c r="L9" i="11"/>
  <c r="M9" i="11" s="1"/>
  <c r="J26" i="9"/>
  <c r="J22" i="9" l="1"/>
  <c r="P9" i="11"/>
  <c r="P21" i="11"/>
  <c r="P13" i="11"/>
  <c r="K32" i="9"/>
  <c r="K36" i="9"/>
  <c r="O28" i="9"/>
  <c r="K28" i="9" s="1"/>
  <c r="K27" i="9"/>
  <c r="O33" i="9"/>
  <c r="K33" i="9" s="1"/>
  <c r="O29" i="9"/>
  <c r="K29" i="9" s="1"/>
  <c r="K24" i="9"/>
  <c r="O31" i="9"/>
  <c r="K31" i="9" s="1"/>
  <c r="O30" i="9"/>
  <c r="K30" i="9" s="1"/>
  <c r="O35" i="9"/>
  <c r="K35" i="9" s="1"/>
  <c r="P17" i="11"/>
  <c r="O23" i="9"/>
  <c r="K23" i="9" s="1"/>
  <c r="P3" i="11"/>
  <c r="P33" i="11"/>
  <c r="O26" i="9"/>
  <c r="K26" i="9" s="1"/>
  <c r="P31" i="11"/>
  <c r="P27" i="11"/>
  <c r="P5" i="11"/>
  <c r="P25" i="11"/>
  <c r="P23" i="11"/>
  <c r="O22" i="9" l="1"/>
  <c r="K2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236" authorId="0" shapeId="0" xr:uid="{67AB87F0-1500-4241-A7C4-E7F333C848B5}">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59" authorId="0" shapeId="0" xr:uid="{00000000-0006-0000-09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21" authorId="0" shapeId="0" xr:uid="{00000000-0006-0000-0B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2" authorId="0" shapeId="0" xr:uid="{00000000-0006-0000-0C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6" authorId="0" shapeId="0" xr:uid="{00000000-0006-0000-0D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G3" authorId="0" shapeId="0" xr:uid="{00000000-0006-0000-0E00-000001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5" authorId="0" shapeId="0" xr:uid="{00000000-0006-0000-0E00-000002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7" authorId="0" shapeId="0" xr:uid="{00000000-0006-0000-0E00-000003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9" authorId="0" shapeId="0" xr:uid="{00000000-0006-0000-0E00-000004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11" authorId="0" shapeId="0" xr:uid="{00000000-0006-0000-0E00-000005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13" authorId="0" shapeId="0" xr:uid="{00000000-0006-0000-0E00-000006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15" authorId="0" shapeId="0" xr:uid="{00000000-0006-0000-0E00-000007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17" authorId="0" shapeId="0" xr:uid="{00000000-0006-0000-0E00-000008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19" authorId="0" shapeId="0" xr:uid="{00000000-0006-0000-0E00-000009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21" authorId="0" shapeId="0" xr:uid="{00000000-0006-0000-0E00-00000A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23" authorId="0" shapeId="0" xr:uid="{00000000-0006-0000-0E00-00000B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25" authorId="0" shapeId="0" xr:uid="{00000000-0006-0000-0E00-00000C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27" authorId="0" shapeId="0" xr:uid="{00000000-0006-0000-0E00-00000D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29" authorId="0" shapeId="0" xr:uid="{00000000-0006-0000-0E00-00000E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31" authorId="0" shapeId="0" xr:uid="{00000000-0006-0000-0E00-00000F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 ref="G33" authorId="0" shapeId="0" xr:uid="{00000000-0006-0000-0E00-000010000000}">
      <text>
        <r>
          <rPr>
            <b/>
            <sz val="8"/>
            <color indexed="81"/>
            <rFont val="Tahoma"/>
            <family val="2"/>
          </rPr>
          <t>Nicolas Schruff:</t>
        </r>
        <r>
          <rPr>
            <sz val="8"/>
            <color indexed="81"/>
            <rFont val="Tahoma"/>
            <family val="2"/>
          </rPr>
          <t xml:space="preserve">
In die Felder dieser Zeile müssen immer die Daten des Vorjahres eingetragen werden, da diese das Berechnungsmodul mit Zahlen füttern. Die Daten des aktuellen Jahres müssen im Tabellenblatt 'Änderung für Auswertung' eingetragen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216" authorId="0" shapeId="0" xr:uid="{ADFAC5EF-C255-48CD-86C6-380446E60C99}">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196" authorId="0" shapeId="0" xr:uid="{909AF54F-47EE-4120-ACD6-982153637C5C}">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176" authorId="0" shapeId="0" xr:uid="{59F58305-3689-451F-815A-BE1A5CE1BC2B}">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157" authorId="0" shapeId="0" xr:uid="{30FEF072-A30C-4EF8-B0AA-8102A6D59AD4}">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137" authorId="0" shapeId="0" xr:uid="{00000000-0006-0000-05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117" authorId="0" shapeId="0" xr:uid="{00000000-0006-0000-06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97" authorId="0" shapeId="0" xr:uid="{00000000-0006-0000-04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Nicolas Schruff</author>
  </authors>
  <commentList>
    <comment ref="B78" authorId="0" shapeId="0" xr:uid="{00000000-0006-0000-0800-000001000000}">
      <text>
        <r>
          <rPr>
            <b/>
            <sz val="10"/>
            <color indexed="81"/>
            <rFont val="Tahoma"/>
            <family val="2"/>
          </rPr>
          <t>Nicolas Schruff:</t>
        </r>
        <r>
          <rPr>
            <sz val="10"/>
            <color indexed="81"/>
            <rFont val="Tahoma"/>
            <family val="2"/>
          </rPr>
          <t xml:space="preserve">
In diesen Feldern müssen die Daten des aktuellen Jahres eingetragen werden, da diese das Berechnungsmodul füttern. Die Daten des Vorjahres müssen im Tabellenblatt Vergleich 2009_... Eingetragen werden.</t>
        </r>
      </text>
    </comment>
  </commentList>
</comments>
</file>

<file path=xl/sharedStrings.xml><?xml version="1.0" encoding="utf-8"?>
<sst xmlns="http://schemas.openxmlformats.org/spreadsheetml/2006/main" count="2560" uniqueCount="133">
  <si>
    <t>Kalletal</t>
  </si>
  <si>
    <t>Schieder-Schwalenberg</t>
  </si>
  <si>
    <t>Augustdorf</t>
  </si>
  <si>
    <t>Bad Salzuflen</t>
  </si>
  <si>
    <t>Barntrup</t>
  </si>
  <si>
    <t>Blomberg</t>
  </si>
  <si>
    <t>Detmold</t>
  </si>
  <si>
    <t>Dörentrup</t>
  </si>
  <si>
    <t>Lage</t>
  </si>
  <si>
    <t>Lemgo</t>
  </si>
  <si>
    <t>Leopoldshöhe</t>
  </si>
  <si>
    <t>Lügde</t>
  </si>
  <si>
    <t>Oerlinghausen</t>
  </si>
  <si>
    <t>Schlangen</t>
  </si>
  <si>
    <t>Extertal</t>
  </si>
  <si>
    <t>Horn             Bad-Meinberg</t>
  </si>
  <si>
    <t>Kommune</t>
  </si>
  <si>
    <t>Frischwasserpreis € / m3</t>
  </si>
  <si>
    <t>Abwassergebühren € / m³</t>
  </si>
  <si>
    <t>Schmutz-wassergebühr € / m³</t>
  </si>
  <si>
    <t>Frischwasser</t>
  </si>
  <si>
    <t>Grundgebühr Abwasser</t>
  </si>
  <si>
    <t>Grundgebühr Frischwasser</t>
  </si>
  <si>
    <t xml:space="preserve"> Frischwassermenge:</t>
  </si>
  <si>
    <t xml:space="preserve"> Schmutzwassermenge:</t>
  </si>
  <si>
    <t xml:space="preserve"> Versiegelte Fläche:</t>
  </si>
  <si>
    <t xml:space="preserve"> (zur Berechnung des Niederschlagswassers)</t>
  </si>
  <si>
    <t>Grundgebühr</t>
  </si>
  <si>
    <t>Niederschlagswassergebühr     € / m²</t>
  </si>
  <si>
    <t>Alle Berechnungen beruhen auf Angaben der Kommunen.</t>
  </si>
  <si>
    <t>Horn Bad-Meinberg</t>
  </si>
  <si>
    <t>Veränderung</t>
  </si>
  <si>
    <t>Faktor teuerste/günstigste Kommune</t>
  </si>
  <si>
    <t>Abwasser</t>
  </si>
  <si>
    <t>Summe</t>
  </si>
  <si>
    <t>Verbrauchs-kosten</t>
  </si>
  <si>
    <t>Schmutz-wasser</t>
  </si>
  <si>
    <t>Niederschlags-wasser</t>
  </si>
  <si>
    <t>Gesamt</t>
  </si>
  <si>
    <t xml:space="preserve">Veränderung zum Vorjahr </t>
  </si>
  <si>
    <t>Wasser</t>
  </si>
  <si>
    <t xml:space="preserve"> Kreis Lippe Ø</t>
  </si>
  <si>
    <t xml:space="preserve"> Bad Salzuflen</t>
  </si>
  <si>
    <t xml:space="preserve"> Barntrup</t>
  </si>
  <si>
    <t xml:space="preserve"> Blomberg</t>
  </si>
  <si>
    <t xml:space="preserve"> Extertal</t>
  </si>
  <si>
    <t xml:space="preserve"> Horn-Bad Meinberg</t>
  </si>
  <si>
    <t xml:space="preserve"> Kalletal</t>
  </si>
  <si>
    <t xml:space="preserve"> Lage</t>
  </si>
  <si>
    <t xml:space="preserve"> Lügde</t>
  </si>
  <si>
    <t xml:space="preserve"> Schieder-Schwalenberg</t>
  </si>
  <si>
    <t xml:space="preserve"> Schlangen</t>
  </si>
  <si>
    <t xml:space="preserve"> Augustdorf</t>
  </si>
  <si>
    <t xml:space="preserve"> Detmold</t>
  </si>
  <si>
    <t xml:space="preserve"> Dörentrup</t>
  </si>
  <si>
    <t xml:space="preserve"> Lemgo</t>
  </si>
  <si>
    <t xml:space="preserve"> Leopoldshöhe</t>
  </si>
  <si>
    <t xml:space="preserve"> Oerlinghausen</t>
  </si>
  <si>
    <t>Die entsprechend ihrer eingegebenen Werte günstigsten bzw. teuersten Kommunen werden farbig hervorgehoben.</t>
  </si>
  <si>
    <t xml:space="preserve"> Kubikmeter</t>
  </si>
  <si>
    <t xml:space="preserve"> Quadratmeter</t>
  </si>
  <si>
    <t>Eingabefelder:</t>
  </si>
  <si>
    <t>Frischwasserpreis €/m³</t>
  </si>
  <si>
    <t>Grundgebühr Frischwasser
pro Jahr</t>
  </si>
  <si>
    <t>Durchfluss-
menge m³/Std.</t>
  </si>
  <si>
    <t>Schmutzwasser
€/m³</t>
  </si>
  <si>
    <t>Niederschlags-
wasser
€/m³</t>
  </si>
  <si>
    <t>999???</t>
  </si>
  <si>
    <t>3/5</t>
  </si>
  <si>
    <t>3 bis 7</t>
  </si>
  <si>
    <t>Kommune 2013</t>
  </si>
  <si>
    <t>Kommune 2014</t>
  </si>
  <si>
    <t>Kleiner Galvanikbetrieb</t>
  </si>
  <si>
    <t>1000/800/2800</t>
  </si>
  <si>
    <t>4500/3900/30000</t>
  </si>
  <si>
    <t>2000/2000/10000</t>
  </si>
  <si>
    <t>EFH 120/120/130</t>
  </si>
  <si>
    <t>1,5 - 5</t>
  </si>
  <si>
    <t>Kommune 2015</t>
  </si>
  <si>
    <t>Kunststoff verarbeitendes Unternehmen</t>
  </si>
  <si>
    <t>Daten aus 2015</t>
  </si>
  <si>
    <t>Spedition</t>
  </si>
  <si>
    <t>Eigenheim</t>
  </si>
  <si>
    <t>Durchschnitt</t>
  </si>
  <si>
    <t>Horn-Bad Meinberg</t>
  </si>
  <si>
    <t>Kommune 2016</t>
  </si>
  <si>
    <t>1,5-5</t>
  </si>
  <si>
    <t>Gebühren 2015</t>
  </si>
  <si>
    <t>Gebühren 2014</t>
  </si>
  <si>
    <t>Gebühren 2013</t>
  </si>
  <si>
    <t>Kommune 2017</t>
  </si>
  <si>
    <t>Gebühren 2016</t>
  </si>
  <si>
    <t>Veränderungen gegenüber dem Vorjahr</t>
  </si>
  <si>
    <t>Kommune 2018</t>
  </si>
  <si>
    <t>Gebühren 2017</t>
  </si>
  <si>
    <t>Kommune 2019</t>
  </si>
  <si>
    <t>bis 12</t>
  </si>
  <si>
    <t>bis 5</t>
  </si>
  <si>
    <t>bis 7</t>
  </si>
  <si>
    <t>Gebühren 2018</t>
  </si>
  <si>
    <t>REWE-Markt</t>
  </si>
  <si>
    <t>Kommune 2020</t>
  </si>
  <si>
    <t>Kommune 2021</t>
  </si>
  <si>
    <t xml:space="preserve"> </t>
  </si>
  <si>
    <t>Q3=4</t>
  </si>
  <si>
    <t>Qn3=4</t>
  </si>
  <si>
    <t>Kommune 2022</t>
  </si>
  <si>
    <t>Gebühren 2020</t>
  </si>
  <si>
    <t>Gebühren 2019</t>
  </si>
  <si>
    <t>Gebühren 2021</t>
  </si>
  <si>
    <t>Kommune 2023</t>
  </si>
  <si>
    <t>Qn2,5</t>
  </si>
  <si>
    <t xml:space="preserve">Blomberg </t>
  </si>
  <si>
    <t>Gebühren 2022</t>
  </si>
  <si>
    <t>Kommune 2024</t>
  </si>
  <si>
    <t>QN 2,5</t>
  </si>
  <si>
    <t>Gebühren 2023</t>
  </si>
  <si>
    <t xml:space="preserve"> © IHK Lippe zu Detmold - Stand: 14. Februar 2024</t>
  </si>
  <si>
    <t xml:space="preserve">
2024
1000-800-2800</t>
  </si>
  <si>
    <t>2024
4500-3900-30000</t>
  </si>
  <si>
    <t>2024
2000-2000-10000</t>
  </si>
  <si>
    <t>2024
800-800-4000</t>
  </si>
  <si>
    <t>2024
120-120-130</t>
  </si>
  <si>
    <t>Veränderung gegenüber 2023</t>
  </si>
  <si>
    <t>Frischwasser (ohne MWSt)</t>
  </si>
  <si>
    <t>Abwasser (ohne MWSt)</t>
  </si>
  <si>
    <t>Gesamt (ohne MWSt)</t>
  </si>
  <si>
    <t>Kommune 2025</t>
  </si>
  <si>
    <t>QN 1,5</t>
  </si>
  <si>
    <t>4m³</t>
  </si>
  <si>
    <r>
      <t xml:space="preserve"> © IHK Lippe zu Detmold - Stand: 8. April 2025                                                                </t>
    </r>
    <r>
      <rPr>
        <sz val="8"/>
        <color indexed="9"/>
        <rFont val="Arial"/>
        <family val="2"/>
      </rPr>
      <t>Alle Berechnungen beruhen auf Angaben der Kommunen und den aktuell geltenden Satzungen.</t>
    </r>
  </si>
  <si>
    <t xml:space="preserve"> IHK-Gebührenrechner Wasser/Abwasser 2025</t>
  </si>
  <si>
    <t>Gebühren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</si>
</sst>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164" formatCode="_-* #,##0.00\ &quot;DM&quot;_-;\-* #,##0.00\ &quot;DM&quot;_-;_-* &quot;-&quot;??\ &quot;DM&quot;_-;_-@_-"/>
    <numFmt numFmtId="165" formatCode="#,##0.00\ [$€-1];[Red]\-#,##0.00\ [$€-1]"/>
    <numFmt numFmtId="166" formatCode="#,##0.00\ [$€-1]"/>
    <numFmt numFmtId="167" formatCode="0.0%"/>
    <numFmt numFmtId="168" formatCode="#,##0.00\ &quot;€&quot;"/>
    <numFmt numFmtId="169" formatCode="_-* #,##0.00\ [$€-407]_-;\-* #,##0.00\ [$€-407]_-;_-* &quot;-&quot;??\ [$€-407]_-;_-@_-"/>
    <numFmt numFmtId="170" formatCode="\3\-\5"/>
    <numFmt numFmtId="171" formatCode="0.00\ &quot;€&quot;"/>
    <numFmt numFmtId="172" formatCode="\3\-\7"/>
  </numFmts>
  <fonts count="42" x14ac:knownFonts="1">
    <font>
      <sz val="10"/>
      <name val="Arial"/>
    </font>
    <font>
      <sz val="10"/>
      <name val="Arial"/>
      <family val="2"/>
    </font>
    <font>
      <b/>
      <sz val="10"/>
      <name val="Arial"/>
      <family val="2"/>
    </font>
    <font>
      <b/>
      <sz val="12"/>
      <name val="Arial"/>
      <family val="2"/>
    </font>
    <font>
      <sz val="12"/>
      <name val="Arial"/>
      <family val="2"/>
    </font>
    <font>
      <sz val="10"/>
      <name val="Arial"/>
      <family val="2"/>
    </font>
    <font>
      <sz val="8"/>
      <name val="Arial"/>
      <family val="2"/>
    </font>
    <font>
      <sz val="10"/>
      <color indexed="9"/>
      <name val="Arial"/>
      <family val="2"/>
    </font>
    <font>
      <sz val="9"/>
      <name val="Arial"/>
      <family val="2"/>
    </font>
    <font>
      <sz val="9"/>
      <color indexed="9"/>
      <name val="Arial"/>
      <family val="2"/>
    </font>
    <font>
      <sz val="8"/>
      <color indexed="81"/>
      <name val="Tahoma"/>
      <family val="2"/>
    </font>
    <font>
      <b/>
      <sz val="8"/>
      <color indexed="81"/>
      <name val="Tahoma"/>
      <family val="2"/>
    </font>
    <font>
      <b/>
      <sz val="10"/>
      <color indexed="81"/>
      <name val="Tahoma"/>
      <family val="2"/>
    </font>
    <font>
      <sz val="10"/>
      <color indexed="81"/>
      <name val="Tahoma"/>
      <family val="2"/>
    </font>
    <font>
      <sz val="8"/>
      <color indexed="9"/>
      <name val="Arial"/>
      <family val="2"/>
    </font>
    <font>
      <sz val="10"/>
      <color theme="1"/>
      <name val="Arial"/>
      <family val="2"/>
    </font>
    <font>
      <b/>
      <sz val="9"/>
      <color rgb="FF193C7D"/>
      <name val="Arial"/>
      <family val="2"/>
    </font>
    <font>
      <b/>
      <sz val="10"/>
      <color theme="0"/>
      <name val="Arial"/>
      <family val="2"/>
    </font>
    <font>
      <b/>
      <sz val="10"/>
      <color rgb="FF193C7D"/>
      <name val="Arial"/>
      <family val="2"/>
    </font>
    <font>
      <sz val="10"/>
      <color rgb="FF193C7D"/>
      <name val="Arial"/>
      <family val="2"/>
    </font>
    <font>
      <b/>
      <sz val="8"/>
      <color rgb="FF193C7D"/>
      <name val="Arial"/>
      <family val="2"/>
    </font>
    <font>
      <sz val="8"/>
      <color rgb="FF193C7D"/>
      <name val="Arial"/>
      <family val="2"/>
    </font>
    <font>
      <sz val="9"/>
      <color rgb="FF193C7D"/>
      <name val="Arial"/>
      <family val="2"/>
    </font>
    <font>
      <sz val="9"/>
      <color theme="0"/>
      <name val="Arial"/>
      <family val="2"/>
    </font>
    <font>
      <sz val="10"/>
      <color theme="0"/>
      <name val="Arial"/>
      <family val="2"/>
    </font>
    <font>
      <b/>
      <sz val="16"/>
      <color rgb="FF193C7D"/>
      <name val="Arial"/>
      <family val="2"/>
    </font>
    <font>
      <b/>
      <sz val="11"/>
      <color rgb="FF193C7D"/>
      <name val="Arial"/>
      <family val="2"/>
    </font>
    <font>
      <sz val="11"/>
      <color rgb="FF193C7D"/>
      <name val="Arial"/>
      <family val="2"/>
    </font>
    <font>
      <sz val="10"/>
      <color rgb="FF1C6FA8"/>
      <name val="Arial"/>
      <family val="2"/>
    </font>
    <font>
      <sz val="10"/>
      <color rgb="FF4B6EAF"/>
      <name val="Arial"/>
      <family val="2"/>
    </font>
    <font>
      <b/>
      <sz val="10"/>
      <color rgb="FF153369"/>
      <name val="Arial"/>
      <family val="2"/>
    </font>
    <font>
      <sz val="11"/>
      <color rgb="FF1C6FA8"/>
      <name val="Arial"/>
      <family val="2"/>
    </font>
    <font>
      <b/>
      <sz val="8"/>
      <color theme="0"/>
      <name val="Arial"/>
      <family val="2"/>
    </font>
    <font>
      <b/>
      <sz val="9"/>
      <color theme="0"/>
      <name val="Arial"/>
      <family val="2"/>
    </font>
    <font>
      <b/>
      <sz val="12"/>
      <name val="Calibri"/>
      <family val="2"/>
      <scheme val="minor"/>
    </font>
    <font>
      <sz val="12"/>
      <name val="Calibri"/>
      <family val="2"/>
      <scheme val="minor"/>
    </font>
    <font>
      <sz val="10"/>
      <name val="Calibri"/>
      <family val="2"/>
      <scheme val="minor"/>
    </font>
    <font>
      <b/>
      <sz val="12"/>
      <color rgb="FF193C7D"/>
      <name val="Arial"/>
      <family val="2"/>
    </font>
    <font>
      <sz val="8"/>
      <color theme="0"/>
      <name val="Arial"/>
      <family val="2"/>
    </font>
    <font>
      <b/>
      <sz val="20"/>
      <color rgb="FF193C7D"/>
      <name val="Arial"/>
      <family val="2"/>
    </font>
    <font>
      <b/>
      <sz val="10"/>
      <color rgb="FF003366"/>
      <name val="Arial"/>
      <family val="2"/>
    </font>
    <font>
      <sz val="12"/>
      <color theme="1"/>
      <name val="Calibri"/>
      <family val="2"/>
      <scheme val="minor"/>
    </font>
  </fonts>
  <fills count="21">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C000"/>
        <bgColor indexed="64"/>
      </patternFill>
    </fill>
    <fill>
      <patternFill patternType="solid">
        <fgColor theme="0"/>
        <bgColor indexed="64"/>
      </patternFill>
    </fill>
    <fill>
      <patternFill patternType="solid">
        <fgColor rgb="FFD4DBE2"/>
        <bgColor indexed="64"/>
      </patternFill>
    </fill>
    <fill>
      <patternFill patternType="solid">
        <fgColor rgb="FF193C7D"/>
        <bgColor indexed="64"/>
      </patternFill>
    </fill>
    <fill>
      <patternFill patternType="solid">
        <fgColor rgb="FFEBEBEB"/>
        <bgColor indexed="64"/>
      </patternFill>
    </fill>
    <fill>
      <patternFill patternType="solid">
        <fgColor rgb="FF193C7D"/>
        <bgColor theme="0"/>
      </patternFill>
    </fill>
    <fill>
      <patternFill patternType="solid">
        <fgColor rgb="FFEBEBEB"/>
        <bgColor rgb="FF193C7D"/>
      </patternFill>
    </fill>
    <fill>
      <patternFill patternType="solid">
        <fgColor rgb="FFD7D7D7"/>
        <bgColor indexed="64"/>
      </patternFill>
    </fill>
    <fill>
      <patternFill patternType="solid">
        <fgColor rgb="FFB5BCC3"/>
        <bgColor indexed="64"/>
      </patternFill>
    </fill>
    <fill>
      <patternFill patternType="solid">
        <fgColor rgb="FF0070C0"/>
        <bgColor indexed="64"/>
      </patternFill>
    </fill>
    <fill>
      <patternFill patternType="solid">
        <fgColor rgb="FF92D050"/>
        <bgColor indexed="64"/>
      </patternFill>
    </fill>
    <fill>
      <patternFill patternType="solid">
        <fgColor rgb="FFFFFF99"/>
        <bgColor indexed="64"/>
      </patternFill>
    </fill>
    <fill>
      <patternFill patternType="solid">
        <fgColor rgb="FFA6C1DE"/>
        <bgColor indexed="64"/>
      </patternFill>
    </fill>
    <fill>
      <patternFill patternType="solid">
        <fgColor rgb="FFA9C571"/>
        <bgColor indexed="64"/>
      </patternFill>
    </fill>
    <fill>
      <patternFill patternType="solid">
        <fgColor rgb="FFD4D8DB"/>
        <bgColor indexed="64"/>
      </patternFill>
    </fill>
    <fill>
      <patternFill patternType="solid">
        <fgColor rgb="FFFF8585"/>
        <bgColor indexed="64"/>
      </patternFill>
    </fill>
    <fill>
      <patternFill patternType="solid">
        <fgColor theme="2" tint="-9.9978637043366805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theme="0"/>
      </top>
      <bottom/>
      <diagonal/>
    </border>
    <border>
      <left/>
      <right/>
      <top/>
      <bottom style="thick">
        <color theme="0"/>
      </bottom>
      <diagonal/>
    </border>
    <border>
      <left style="dashed">
        <color theme="0"/>
      </left>
      <right style="dashed">
        <color theme="0"/>
      </right>
      <top style="dashed">
        <color theme="0"/>
      </top>
      <bottom style="thick">
        <color theme="0"/>
      </bottom>
      <diagonal/>
    </border>
    <border>
      <left/>
      <right/>
      <top style="dashed">
        <color theme="0"/>
      </top>
      <bottom style="thick">
        <color theme="0"/>
      </bottom>
      <diagonal/>
    </border>
    <border>
      <left/>
      <right/>
      <top style="thick">
        <color theme="0"/>
      </top>
      <bottom style="dashed">
        <color theme="0"/>
      </bottom>
      <diagonal/>
    </border>
    <border>
      <left/>
      <right/>
      <top style="dashed">
        <color theme="0"/>
      </top>
      <bottom style="dashed">
        <color theme="0"/>
      </bottom>
      <diagonal/>
    </border>
    <border>
      <left/>
      <right/>
      <top style="dashed">
        <color theme="0"/>
      </top>
      <bottom/>
      <diagonal/>
    </border>
    <border>
      <left style="dashed">
        <color theme="0"/>
      </left>
      <right style="thick">
        <color theme="0"/>
      </right>
      <top style="thick">
        <color theme="0"/>
      </top>
      <bottom style="dashed">
        <color theme="0"/>
      </bottom>
      <diagonal/>
    </border>
    <border>
      <left style="dashed">
        <color theme="0"/>
      </left>
      <right/>
      <top style="thick">
        <color theme="0"/>
      </top>
      <bottom style="dashed">
        <color theme="0"/>
      </bottom>
      <diagonal/>
    </border>
    <border>
      <left style="dashed">
        <color theme="0"/>
      </left>
      <right style="dashed">
        <color theme="0"/>
      </right>
      <top style="dashed">
        <color theme="0"/>
      </top>
      <bottom style="dashed">
        <color theme="0"/>
      </bottom>
      <diagonal/>
    </border>
    <border>
      <left style="thick">
        <color theme="0"/>
      </left>
      <right style="dashed">
        <color theme="0"/>
      </right>
      <top style="thick">
        <color theme="0"/>
      </top>
      <bottom style="dashed">
        <color theme="0"/>
      </bottom>
      <diagonal/>
    </border>
    <border>
      <left style="dashed">
        <color theme="0"/>
      </left>
      <right style="dashed">
        <color theme="0"/>
      </right>
      <top style="thick">
        <color theme="0"/>
      </top>
      <bottom style="dashed">
        <color theme="0"/>
      </bottom>
      <diagonal/>
    </border>
    <border>
      <left/>
      <right style="dashed">
        <color theme="0"/>
      </right>
      <top style="dashed">
        <color theme="0"/>
      </top>
      <bottom style="dashed">
        <color theme="0"/>
      </bottom>
      <diagonal/>
    </border>
    <border>
      <left style="thick">
        <color theme="0"/>
      </left>
      <right/>
      <top/>
      <bottom style="thick">
        <color theme="0"/>
      </bottom>
      <diagonal/>
    </border>
    <border>
      <left style="thin">
        <color theme="0"/>
      </left>
      <right style="thin">
        <color theme="0"/>
      </right>
      <top style="thin">
        <color theme="0"/>
      </top>
      <bottom style="thick">
        <color theme="0"/>
      </bottom>
      <diagonal/>
    </border>
    <border>
      <left style="thick">
        <color theme="0"/>
      </left>
      <right style="dashed">
        <color theme="0"/>
      </right>
      <top style="dashed">
        <color theme="0"/>
      </top>
      <bottom style="thick">
        <color theme="0"/>
      </bottom>
      <diagonal/>
    </border>
    <border>
      <left/>
      <right style="thick">
        <color theme="0"/>
      </right>
      <top/>
      <bottom style="thick">
        <color theme="0"/>
      </bottom>
      <diagonal/>
    </border>
    <border>
      <left style="thick">
        <color theme="0"/>
      </left>
      <right/>
      <top style="dashed">
        <color theme="0"/>
      </top>
      <bottom style="dashed">
        <color theme="0"/>
      </bottom>
      <diagonal/>
    </border>
    <border>
      <left/>
      <right/>
      <top/>
      <bottom style="thick">
        <color rgb="FFD4DBE2"/>
      </bottom>
      <diagonal/>
    </border>
    <border>
      <left/>
      <right/>
      <top style="thick">
        <color theme="0"/>
      </top>
      <bottom style="thick">
        <color theme="0"/>
      </bottom>
      <diagonal/>
    </border>
    <border>
      <left style="thick">
        <color theme="0"/>
      </left>
      <right/>
      <top/>
      <bottom style="dashed">
        <color theme="0"/>
      </bottom>
      <diagonal/>
    </border>
    <border>
      <left/>
      <right/>
      <top/>
      <bottom style="dashed">
        <color theme="0"/>
      </bottom>
      <diagonal/>
    </border>
    <border>
      <left style="thick">
        <color theme="0"/>
      </left>
      <right style="dashed">
        <color theme="0"/>
      </right>
      <top/>
      <bottom style="dashed">
        <color theme="0"/>
      </bottom>
      <diagonal/>
    </border>
    <border>
      <left style="dashed">
        <color theme="0"/>
      </left>
      <right style="dashed">
        <color theme="0"/>
      </right>
      <top/>
      <bottom style="dashed">
        <color theme="0"/>
      </bottom>
      <diagonal/>
    </border>
    <border>
      <left style="dashed">
        <color theme="0"/>
      </left>
      <right style="thick">
        <color theme="0"/>
      </right>
      <top/>
      <bottom style="dashed">
        <color theme="0"/>
      </bottom>
      <diagonal/>
    </border>
    <border>
      <left style="thick">
        <color theme="0"/>
      </left>
      <right/>
      <top style="thick">
        <color theme="0"/>
      </top>
      <bottom style="thin">
        <color theme="0"/>
      </bottom>
      <diagonal/>
    </border>
    <border>
      <left/>
      <right/>
      <top style="thick">
        <color theme="0"/>
      </top>
      <bottom style="thin">
        <color theme="0"/>
      </bottom>
      <diagonal/>
    </border>
    <border>
      <left/>
      <right style="thick">
        <color theme="0"/>
      </right>
      <top style="thick">
        <color theme="0"/>
      </top>
      <bottom style="thin">
        <color theme="0"/>
      </bottom>
      <diagonal/>
    </border>
    <border>
      <left/>
      <right/>
      <top style="medium">
        <color theme="0"/>
      </top>
      <bottom style="thick">
        <color theme="0"/>
      </bottom>
      <diagonal/>
    </border>
    <border>
      <left/>
      <right style="thick">
        <color theme="0"/>
      </right>
      <top style="thick">
        <color theme="0"/>
      </top>
      <bottom/>
      <diagonal/>
    </border>
    <border>
      <left style="thick">
        <color rgb="FF4F6228"/>
      </left>
      <right style="thick">
        <color rgb="FFFFFFFF"/>
      </right>
      <top style="thick">
        <color rgb="FF4F6228"/>
      </top>
      <bottom style="thick">
        <color rgb="FFFFFFFF"/>
      </bottom>
      <diagonal/>
    </border>
    <border>
      <left/>
      <right style="thick">
        <color rgb="FFFFFFFF"/>
      </right>
      <top style="thick">
        <color rgb="FF4F6228"/>
      </top>
      <bottom style="thick">
        <color rgb="FFFFFFFF"/>
      </bottom>
      <diagonal/>
    </border>
    <border>
      <left style="thick">
        <color rgb="FF4F6228"/>
      </left>
      <right style="thick">
        <color rgb="FFFFFFFF"/>
      </right>
      <top/>
      <bottom style="thick">
        <color rgb="FFFFFFFF"/>
      </bottom>
      <diagonal/>
    </border>
    <border>
      <left/>
      <right style="thick">
        <color rgb="FFFFFFFF"/>
      </right>
      <top/>
      <bottom style="thick">
        <color rgb="FFFFFFFF"/>
      </bottom>
      <diagonal/>
    </border>
    <border>
      <left style="thick">
        <color rgb="FF4F6228"/>
      </left>
      <right style="thick">
        <color rgb="FFFFFFFF"/>
      </right>
      <top/>
      <bottom style="thick">
        <color rgb="FF4F6228"/>
      </bottom>
      <diagonal/>
    </border>
    <border>
      <left/>
      <right style="thick">
        <color rgb="FFFFFFFF"/>
      </right>
      <top/>
      <bottom style="thick">
        <color rgb="FF4F6228"/>
      </bottom>
      <diagonal/>
    </border>
  </borders>
  <cellStyleXfs count="2">
    <xf numFmtId="0" fontId="0" fillId="0" borderId="0"/>
    <xf numFmtId="164" fontId="1" fillId="0" borderId="0" applyFont="0" applyFill="0" applyBorder="0" applyAlignment="0" applyProtection="0"/>
  </cellStyleXfs>
  <cellXfs count="218">
    <xf numFmtId="0" fontId="0" fillId="0" borderId="0" xfId="0"/>
    <xf numFmtId="0" fontId="0" fillId="0" borderId="1" xfId="0" applyBorder="1" applyAlignment="1">
      <alignment horizontal="center" vertical="center"/>
    </xf>
    <xf numFmtId="0" fontId="4" fillId="0" borderId="2"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2" fontId="0" fillId="0" borderId="3" xfId="0" applyNumberFormat="1" applyBorder="1" applyAlignment="1">
      <alignment horizontal="center" vertical="center"/>
    </xf>
    <xf numFmtId="0" fontId="0" fillId="2" borderId="0" xfId="0" applyFill="1"/>
    <xf numFmtId="0" fontId="0" fillId="0" borderId="4" xfId="0" applyBorder="1" applyAlignment="1">
      <alignment horizontal="center" vertical="center"/>
    </xf>
    <xf numFmtId="0" fontId="7" fillId="2" borderId="0" xfId="0" applyFont="1" applyFill="1"/>
    <xf numFmtId="0" fontId="2" fillId="3" borderId="1" xfId="0" applyFont="1" applyFill="1" applyBorder="1" applyAlignment="1">
      <alignment horizontal="right" wrapText="1"/>
    </xf>
    <xf numFmtId="0" fontId="2" fillId="0" borderId="5" xfId="0" applyFont="1" applyBorder="1" applyAlignment="1">
      <alignment horizontal="left" vertical="center"/>
    </xf>
    <xf numFmtId="10" fontId="5" fillId="0" borderId="1" xfId="0" applyNumberFormat="1" applyFont="1" applyBorder="1"/>
    <xf numFmtId="0" fontId="2" fillId="0" borderId="6" xfId="0" applyFont="1" applyBorder="1" applyAlignment="1">
      <alignment horizontal="left"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xf>
    <xf numFmtId="0" fontId="0" fillId="0" borderId="0" xfId="0" applyAlignment="1">
      <alignment horizontal="center" vertical="center" wrapText="1"/>
    </xf>
    <xf numFmtId="0" fontId="4" fillId="0" borderId="2" xfId="0" applyFont="1" applyBorder="1" applyAlignment="1">
      <alignment horizontal="center" vertical="center" wrapText="1"/>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shrinkToFit="1"/>
    </xf>
    <xf numFmtId="0" fontId="0" fillId="0" borderId="10" xfId="0" applyBorder="1" applyAlignment="1">
      <alignment horizontal="center" vertical="center"/>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0" fillId="0" borderId="12" xfId="0" applyBorder="1" applyAlignment="1">
      <alignment horizontal="center" vertical="center"/>
    </xf>
    <xf numFmtId="2" fontId="0" fillId="0" borderId="1" xfId="0" applyNumberFormat="1" applyBorder="1" applyAlignment="1">
      <alignment horizontal="center" vertical="center"/>
    </xf>
    <xf numFmtId="2" fontId="0" fillId="0" borderId="0" xfId="0" applyNumberFormat="1"/>
    <xf numFmtId="0" fontId="3" fillId="0" borderId="8" xfId="0" applyFont="1" applyBorder="1" applyAlignment="1">
      <alignment horizontal="left" vertical="center"/>
    </xf>
    <xf numFmtId="0" fontId="0" fillId="0" borderId="10" xfId="0" applyBorder="1" applyAlignment="1">
      <alignment horizontal="left" vertical="center"/>
    </xf>
    <xf numFmtId="0" fontId="0" fillId="0" borderId="0" xfId="0" applyAlignment="1">
      <alignment horizontal="left"/>
    </xf>
    <xf numFmtId="0" fontId="3" fillId="0" borderId="2" xfId="0" applyFont="1" applyBorder="1" applyAlignment="1">
      <alignment horizontal="left" vertical="center"/>
    </xf>
    <xf numFmtId="2" fontId="6" fillId="0" borderId="3" xfId="0" applyNumberFormat="1" applyFont="1" applyBorder="1" applyAlignment="1">
      <alignment horizontal="center" vertical="center"/>
    </xf>
    <xf numFmtId="0" fontId="2" fillId="0" borderId="0" xfId="0" applyFont="1" applyAlignment="1">
      <alignment horizontal="center" vertical="center" wrapText="1"/>
    </xf>
    <xf numFmtId="10" fontId="0" fillId="0" borderId="0" xfId="0" applyNumberFormat="1"/>
    <xf numFmtId="167" fontId="0" fillId="0" borderId="0" xfId="0" applyNumberFormat="1"/>
    <xf numFmtId="8" fontId="0" fillId="0" borderId="0" xfId="0" applyNumberFormat="1"/>
    <xf numFmtId="0" fontId="0" fillId="5" borderId="0" xfId="0" applyFill="1"/>
    <xf numFmtId="0" fontId="15" fillId="2" borderId="0" xfId="0" applyFont="1" applyFill="1"/>
    <xf numFmtId="0" fontId="15" fillId="0" borderId="0" xfId="0" applyFont="1"/>
    <xf numFmtId="0" fontId="7" fillId="5" borderId="0" xfId="0" applyFont="1" applyFill="1"/>
    <xf numFmtId="0" fontId="0" fillId="5" borderId="25" xfId="0" applyFill="1" applyBorder="1"/>
    <xf numFmtId="0" fontId="7" fillId="5" borderId="25" xfId="0" applyFont="1" applyFill="1" applyBorder="1"/>
    <xf numFmtId="0" fontId="0" fillId="5" borderId="26" xfId="0" applyFill="1" applyBorder="1"/>
    <xf numFmtId="0" fontId="7" fillId="5" borderId="26" xfId="0" applyFont="1" applyFill="1" applyBorder="1"/>
    <xf numFmtId="0" fontId="15" fillId="5" borderId="0" xfId="0" applyFont="1" applyFill="1"/>
    <xf numFmtId="0" fontId="8" fillId="5" borderId="0" xfId="0" applyFont="1" applyFill="1"/>
    <xf numFmtId="0" fontId="9" fillId="2" borderId="0" xfId="0" applyFont="1" applyFill="1"/>
    <xf numFmtId="0" fontId="8" fillId="0" borderId="0" xfId="0" applyFont="1"/>
    <xf numFmtId="0" fontId="16" fillId="6" borderId="27" xfId="0" applyFont="1" applyFill="1" applyBorder="1" applyAlignment="1">
      <alignment horizontal="center" vertical="center" wrapText="1"/>
    </xf>
    <xf numFmtId="0" fontId="16" fillId="6" borderId="28" xfId="0" applyFont="1" applyFill="1" applyBorder="1" applyAlignment="1">
      <alignment horizontal="center" vertical="center" wrapText="1"/>
    </xf>
    <xf numFmtId="0" fontId="17" fillId="7" borderId="29" xfId="0" applyFont="1" applyFill="1" applyBorder="1" applyAlignment="1">
      <alignment horizontal="left" vertical="center"/>
    </xf>
    <xf numFmtId="0" fontId="18" fillId="6" borderId="30" xfId="0" applyFont="1" applyFill="1" applyBorder="1" applyAlignment="1">
      <alignment horizontal="left" vertical="center"/>
    </xf>
    <xf numFmtId="0" fontId="18" fillId="6" borderId="30" xfId="0" applyFont="1" applyFill="1" applyBorder="1" applyAlignment="1">
      <alignment horizontal="left" vertical="center" wrapText="1"/>
    </xf>
    <xf numFmtId="0" fontId="18" fillId="6" borderId="31" xfId="0" applyFont="1" applyFill="1" applyBorder="1" applyAlignment="1">
      <alignment horizontal="left" vertical="center"/>
    </xf>
    <xf numFmtId="0" fontId="19" fillId="5" borderId="0" xfId="0" applyFont="1" applyFill="1"/>
    <xf numFmtId="0" fontId="19" fillId="6" borderId="0" xfId="0" applyFont="1" applyFill="1"/>
    <xf numFmtId="0" fontId="20" fillId="6" borderId="0" xfId="0" applyFont="1" applyFill="1" applyAlignment="1">
      <alignment horizontal="center" vertical="center"/>
    </xf>
    <xf numFmtId="0" fontId="21" fillId="6" borderId="0" xfId="0" applyFont="1" applyFill="1" applyAlignment="1">
      <alignment horizontal="center"/>
    </xf>
    <xf numFmtId="0" fontId="22" fillId="6" borderId="0" xfId="0" applyFont="1" applyFill="1" applyAlignment="1">
      <alignment vertical="center" wrapText="1"/>
    </xf>
    <xf numFmtId="0" fontId="22" fillId="6" borderId="0" xfId="0" applyFont="1" applyFill="1" applyAlignment="1">
      <alignment wrapText="1"/>
    </xf>
    <xf numFmtId="0" fontId="22" fillId="6" borderId="0" xfId="0" applyFont="1" applyFill="1" applyAlignment="1">
      <alignment vertical="top" wrapText="1"/>
    </xf>
    <xf numFmtId="0" fontId="22" fillId="6" borderId="26" xfId="0" applyFont="1" applyFill="1" applyBorder="1"/>
    <xf numFmtId="0" fontId="22" fillId="6" borderId="26" xfId="0" applyFont="1" applyFill="1" applyBorder="1" applyAlignment="1">
      <alignment vertical="top" wrapText="1"/>
    </xf>
    <xf numFmtId="166" fontId="17" fillId="7" borderId="32" xfId="0" applyNumberFormat="1" applyFont="1" applyFill="1" applyBorder="1" applyAlignment="1">
      <alignment horizontal="right" vertical="center" shrinkToFit="1"/>
    </xf>
    <xf numFmtId="2" fontId="0" fillId="5" borderId="13" xfId="0" applyNumberFormat="1" applyFill="1" applyBorder="1" applyAlignment="1">
      <alignment horizontal="center" vertical="center"/>
    </xf>
    <xf numFmtId="0" fontId="0" fillId="5" borderId="13" xfId="0" applyFill="1" applyBorder="1" applyAlignment="1">
      <alignment horizontal="center" vertical="center"/>
    </xf>
    <xf numFmtId="0" fontId="22" fillId="6" borderId="26" xfId="0" applyFont="1" applyFill="1" applyBorder="1" applyAlignment="1">
      <alignment horizontal="left" vertical="center" wrapText="1"/>
    </xf>
    <xf numFmtId="0" fontId="22" fillId="6" borderId="0" xfId="0" applyFont="1" applyFill="1" applyAlignment="1">
      <alignment vertical="center"/>
    </xf>
    <xf numFmtId="166" fontId="17" fillId="7" borderId="33" xfId="0" applyNumberFormat="1" applyFont="1" applyFill="1" applyBorder="1" applyAlignment="1">
      <alignment horizontal="right" vertical="center" shrinkToFit="1"/>
    </xf>
    <xf numFmtId="166" fontId="23" fillId="7" borderId="33" xfId="0" applyNumberFormat="1" applyFont="1" applyFill="1" applyBorder="1" applyAlignment="1">
      <alignment horizontal="right" vertical="center" shrinkToFit="1"/>
    </xf>
    <xf numFmtId="166" fontId="22" fillId="8" borderId="34" xfId="0" applyNumberFormat="1" applyFont="1" applyFill="1" applyBorder="1" applyAlignment="1">
      <alignment horizontal="right" vertical="center" shrinkToFit="1"/>
    </xf>
    <xf numFmtId="166" fontId="18" fillId="6" borderId="34" xfId="0" applyNumberFormat="1" applyFont="1" applyFill="1" applyBorder="1" applyAlignment="1">
      <alignment horizontal="right" vertical="center" shrinkToFit="1"/>
    </xf>
    <xf numFmtId="166" fontId="24" fillId="9" borderId="35" xfId="0" applyNumberFormat="1" applyFont="1" applyFill="1" applyBorder="1" applyAlignment="1">
      <alignment horizontal="right" vertical="center" shrinkToFit="1"/>
    </xf>
    <xf numFmtId="166" fontId="24" fillId="9" borderId="36" xfId="0" applyNumberFormat="1" applyFont="1" applyFill="1" applyBorder="1" applyAlignment="1">
      <alignment horizontal="right" vertical="center" shrinkToFit="1"/>
    </xf>
    <xf numFmtId="166" fontId="18" fillId="8" borderId="37" xfId="0" applyNumberFormat="1" applyFont="1" applyFill="1" applyBorder="1" applyAlignment="1">
      <alignment horizontal="right" vertical="center" shrinkToFit="1"/>
    </xf>
    <xf numFmtId="0" fontId="25" fillId="5" borderId="0" xfId="0" applyFont="1" applyFill="1" applyAlignment="1">
      <alignment vertical="center"/>
    </xf>
    <xf numFmtId="0" fontId="25" fillId="5" borderId="25" xfId="0" applyFont="1" applyFill="1" applyBorder="1" applyAlignment="1">
      <alignment vertical="center"/>
    </xf>
    <xf numFmtId="0" fontId="25" fillId="5" borderId="0" xfId="0" applyFont="1" applyFill="1" applyAlignment="1">
      <alignment horizontal="left" vertical="center"/>
    </xf>
    <xf numFmtId="0" fontId="21" fillId="6" borderId="0" xfId="0" applyFont="1" applyFill="1" applyAlignment="1">
      <alignment vertical="center"/>
    </xf>
    <xf numFmtId="0" fontId="0" fillId="5" borderId="25" xfId="0" applyFill="1" applyBorder="1" applyAlignment="1">
      <alignment horizontal="center"/>
    </xf>
    <xf numFmtId="0" fontId="0" fillId="5" borderId="0" xfId="0" applyFill="1" applyAlignment="1">
      <alignment horizontal="center"/>
    </xf>
    <xf numFmtId="0" fontId="26" fillId="6" borderId="0" xfId="0" applyFont="1" applyFill="1"/>
    <xf numFmtId="0" fontId="27" fillId="6" borderId="0" xfId="0" applyFont="1" applyFill="1"/>
    <xf numFmtId="0" fontId="19" fillId="6" borderId="38" xfId="0" applyFont="1" applyFill="1" applyBorder="1" applyAlignment="1">
      <alignment horizontal="center" vertical="center" wrapText="1"/>
    </xf>
    <xf numFmtId="0" fontId="19" fillId="6" borderId="39" xfId="0" applyFont="1" applyFill="1" applyBorder="1" applyAlignment="1">
      <alignment horizontal="center" vertical="center" wrapText="1"/>
    </xf>
    <xf numFmtId="0" fontId="19" fillId="6" borderId="40" xfId="0"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8" fillId="6" borderId="41" xfId="0" applyFont="1" applyFill="1" applyBorder="1" applyAlignment="1">
      <alignment horizontal="center" vertical="center" wrapText="1"/>
    </xf>
    <xf numFmtId="0" fontId="28" fillId="2" borderId="0" xfId="0" applyFont="1" applyFill="1"/>
    <xf numFmtId="10" fontId="28" fillId="2" borderId="0" xfId="0" applyNumberFormat="1" applyFont="1" applyFill="1"/>
    <xf numFmtId="1" fontId="6" fillId="0" borderId="3" xfId="0" applyNumberFormat="1" applyFont="1" applyBorder="1" applyAlignment="1">
      <alignment horizontal="center" vertical="center"/>
    </xf>
    <xf numFmtId="1" fontId="3" fillId="0" borderId="2" xfId="0" applyNumberFormat="1" applyFont="1" applyBorder="1" applyAlignment="1">
      <alignment horizontal="left" vertical="center"/>
    </xf>
    <xf numFmtId="1" fontId="3" fillId="0" borderId="2" xfId="0" applyNumberFormat="1" applyFont="1" applyBorder="1" applyAlignment="1">
      <alignment horizontal="left" vertical="center" wrapText="1"/>
    </xf>
    <xf numFmtId="166" fontId="29" fillId="10" borderId="42" xfId="0" applyNumberFormat="1" applyFont="1" applyFill="1" applyBorder="1" applyAlignment="1">
      <alignment horizontal="right" vertical="center" shrinkToFit="1"/>
    </xf>
    <xf numFmtId="166" fontId="29" fillId="10" borderId="34" xfId="0" applyNumberFormat="1" applyFont="1" applyFill="1" applyBorder="1" applyAlignment="1">
      <alignment horizontal="right" vertical="center" shrinkToFit="1"/>
    </xf>
    <xf numFmtId="0" fontId="3" fillId="0" borderId="0" xfId="0" applyFont="1" applyAlignment="1">
      <alignment horizontal="center" vertical="center" wrapText="1" shrinkToFit="1"/>
    </xf>
    <xf numFmtId="2" fontId="0" fillId="0" borderId="0" xfId="0" applyNumberFormat="1" applyAlignment="1">
      <alignment horizontal="center" vertical="center"/>
    </xf>
    <xf numFmtId="2" fontId="6" fillId="0" borderId="0" xfId="0" applyNumberFormat="1" applyFont="1" applyAlignment="1">
      <alignment horizontal="center" vertical="center"/>
    </xf>
    <xf numFmtId="167" fontId="24" fillId="7" borderId="33" xfId="0" applyNumberFormat="1" applyFont="1" applyFill="1" applyBorder="1" applyAlignment="1">
      <alignment horizontal="right" vertical="center" shrinkToFit="1"/>
    </xf>
    <xf numFmtId="166" fontId="18" fillId="11" borderId="42" xfId="0" applyNumberFormat="1" applyFont="1" applyFill="1" applyBorder="1" applyAlignment="1">
      <alignment horizontal="right" vertical="center" shrinkToFit="1"/>
    </xf>
    <xf numFmtId="167" fontId="19" fillId="11" borderId="34" xfId="0" applyNumberFormat="1" applyFont="1" applyFill="1" applyBorder="1" applyAlignment="1">
      <alignment horizontal="right" vertical="center" shrinkToFit="1"/>
    </xf>
    <xf numFmtId="0" fontId="21" fillId="6" borderId="0" xfId="0" applyFont="1" applyFill="1" applyAlignment="1">
      <alignment vertical="top"/>
    </xf>
    <xf numFmtId="0" fontId="30" fillId="12" borderId="40" xfId="0" applyFont="1" applyFill="1" applyBorder="1" applyAlignment="1">
      <alignment horizontal="center" vertical="center" wrapText="1"/>
    </xf>
    <xf numFmtId="0" fontId="30" fillId="12" borderId="28" xfId="0" applyFont="1" applyFill="1" applyBorder="1" applyAlignment="1">
      <alignment horizontal="center" vertical="center" wrapText="1"/>
    </xf>
    <xf numFmtId="0" fontId="31" fillId="2" borderId="0" xfId="0" applyFont="1" applyFill="1"/>
    <xf numFmtId="0" fontId="32" fillId="6" borderId="0" xfId="0" applyFont="1" applyFill="1" applyAlignment="1">
      <alignment horizontal="center" vertical="top"/>
    </xf>
    <xf numFmtId="0" fontId="33" fillId="13" borderId="43" xfId="0" applyFont="1" applyFill="1" applyBorder="1" applyAlignment="1">
      <alignment horizontal="center" vertical="center"/>
    </xf>
    <xf numFmtId="0" fontId="18" fillId="6" borderId="0" xfId="0" applyFont="1" applyFill="1"/>
    <xf numFmtId="0" fontId="34" fillId="0" borderId="1" xfId="0" applyFont="1" applyBorder="1" applyAlignment="1">
      <alignment horizontal="left" vertical="center"/>
    </xf>
    <xf numFmtId="0" fontId="34" fillId="0" borderId="1" xfId="0" applyFont="1" applyBorder="1" applyAlignment="1">
      <alignment horizontal="center" vertical="center" wrapText="1"/>
    </xf>
    <xf numFmtId="0" fontId="34" fillId="0" borderId="1" xfId="0" applyFont="1" applyBorder="1" applyAlignment="1">
      <alignment horizontal="center" vertical="center" wrapText="1" shrinkToFit="1"/>
    </xf>
    <xf numFmtId="0" fontId="35" fillId="0" borderId="1" xfId="0" applyFont="1" applyBorder="1" applyAlignment="1">
      <alignment horizontal="left" vertical="center"/>
    </xf>
    <xf numFmtId="169" fontId="36" fillId="0" borderId="1" xfId="1" applyNumberFormat="1" applyFont="1" applyFill="1" applyBorder="1" applyAlignment="1">
      <alignment horizontal="center" vertical="center"/>
    </xf>
    <xf numFmtId="0" fontId="36" fillId="0" borderId="1" xfId="0" applyFont="1" applyBorder="1" applyAlignment="1">
      <alignment horizontal="center" vertical="center"/>
    </xf>
    <xf numFmtId="49" fontId="36" fillId="0" borderId="1" xfId="1" applyNumberFormat="1" applyFont="1" applyFill="1" applyBorder="1" applyAlignment="1">
      <alignment horizontal="center" vertical="center"/>
    </xf>
    <xf numFmtId="0" fontId="35" fillId="0" borderId="1" xfId="0" applyFont="1" applyBorder="1" applyAlignment="1">
      <alignment horizontal="left" vertical="center" wrapText="1"/>
    </xf>
    <xf numFmtId="0" fontId="36" fillId="0" borderId="1" xfId="1" applyNumberFormat="1" applyFont="1" applyFill="1" applyBorder="1" applyAlignment="1">
      <alignment horizontal="center" vertical="center"/>
    </xf>
    <xf numFmtId="16" fontId="36" fillId="0" borderId="1" xfId="1" applyNumberFormat="1" applyFont="1" applyFill="1" applyBorder="1" applyAlignment="1">
      <alignment horizontal="center" vertical="center"/>
    </xf>
    <xf numFmtId="2" fontId="0" fillId="5" borderId="3" xfId="0" applyNumberFormat="1" applyFill="1" applyBorder="1" applyAlignment="1">
      <alignment horizontal="center" vertical="center"/>
    </xf>
    <xf numFmtId="165" fontId="0" fillId="5" borderId="3" xfId="0" applyNumberFormat="1" applyFill="1" applyBorder="1" applyAlignment="1">
      <alignment horizontal="center" vertical="center"/>
    </xf>
    <xf numFmtId="8" fontId="0" fillId="5" borderId="1" xfId="0" applyNumberFormat="1" applyFill="1" applyBorder="1" applyAlignment="1">
      <alignment horizontal="center" vertical="center" wrapText="1"/>
    </xf>
    <xf numFmtId="8" fontId="0" fillId="5" borderId="1" xfId="0" applyNumberFormat="1" applyFill="1" applyBorder="1" applyAlignment="1">
      <alignment horizontal="center" vertical="center"/>
    </xf>
    <xf numFmtId="0" fontId="0" fillId="5" borderId="0" xfId="0" applyFill="1" applyAlignment="1">
      <alignment horizontal="center" vertical="center"/>
    </xf>
    <xf numFmtId="0" fontId="5" fillId="5" borderId="3" xfId="0" applyFont="1" applyFill="1" applyBorder="1" applyAlignment="1">
      <alignment horizontal="center" vertical="center"/>
    </xf>
    <xf numFmtId="2" fontId="0" fillId="5" borderId="1" xfId="0" applyNumberFormat="1" applyFill="1" applyBorder="1" applyAlignment="1">
      <alignment horizontal="center" vertical="center"/>
    </xf>
    <xf numFmtId="0" fontId="0" fillId="5" borderId="3" xfId="0" applyFill="1" applyBorder="1" applyAlignment="1">
      <alignment horizontal="center" vertical="center"/>
    </xf>
    <xf numFmtId="2" fontId="0" fillId="5" borderId="14" xfId="0" applyNumberFormat="1" applyFill="1" applyBorder="1" applyAlignment="1">
      <alignment horizontal="center" vertical="center"/>
    </xf>
    <xf numFmtId="2" fontId="0" fillId="5" borderId="15" xfId="0" applyNumberFormat="1" applyFill="1" applyBorder="1" applyAlignment="1">
      <alignment horizontal="center" vertical="center"/>
    </xf>
    <xf numFmtId="0" fontId="0" fillId="5" borderId="12" xfId="0" applyFill="1" applyBorder="1" applyAlignment="1">
      <alignment horizontal="center" vertical="center"/>
    </xf>
    <xf numFmtId="2" fontId="5" fillId="5" borderId="3" xfId="0" applyNumberFormat="1" applyFont="1" applyFill="1" applyBorder="1" applyAlignment="1">
      <alignment horizontal="center" vertical="center"/>
    </xf>
    <xf numFmtId="2" fontId="0" fillId="5" borderId="16" xfId="0" applyNumberFormat="1" applyFill="1" applyBorder="1" applyAlignment="1">
      <alignment horizontal="center" vertical="center"/>
    </xf>
    <xf numFmtId="2" fontId="0" fillId="5" borderId="17" xfId="0" applyNumberFormat="1" applyFill="1" applyBorder="1" applyAlignment="1">
      <alignment horizontal="center" vertical="center"/>
    </xf>
    <xf numFmtId="168" fontId="0" fillId="5" borderId="3" xfId="0" applyNumberFormat="1" applyFill="1" applyBorder="1" applyAlignment="1">
      <alignment horizontal="center" vertical="center"/>
    </xf>
    <xf numFmtId="168" fontId="0" fillId="5" borderId="1" xfId="0" applyNumberFormat="1" applyFill="1" applyBorder="1" applyAlignment="1">
      <alignment horizontal="center" vertical="center" wrapText="1"/>
    </xf>
    <xf numFmtId="0" fontId="2" fillId="0" borderId="0" xfId="0" applyFont="1"/>
    <xf numFmtId="2" fontId="5" fillId="0" borderId="0" xfId="0" applyNumberFormat="1" applyFont="1" applyAlignment="1">
      <alignment horizontal="center" vertical="center"/>
    </xf>
    <xf numFmtId="2" fontId="0" fillId="14" borderId="3" xfId="0" applyNumberFormat="1" applyFill="1" applyBorder="1" applyAlignment="1">
      <alignment horizontal="center" vertical="center"/>
    </xf>
    <xf numFmtId="2" fontId="0" fillId="14" borderId="18" xfId="0" applyNumberFormat="1" applyFill="1" applyBorder="1" applyAlignment="1">
      <alignment horizontal="center" vertical="center"/>
    </xf>
    <xf numFmtId="0" fontId="2" fillId="0" borderId="0" xfId="0" applyFont="1" applyAlignment="1">
      <alignment vertical="center"/>
    </xf>
    <xf numFmtId="8" fontId="2" fillId="0" borderId="0" xfId="0" applyNumberFormat="1" applyFont="1" applyAlignment="1">
      <alignment vertical="center"/>
    </xf>
    <xf numFmtId="0" fontId="0" fillId="0" borderId="0" xfId="0" applyAlignment="1">
      <alignment vertical="center"/>
    </xf>
    <xf numFmtId="0" fontId="35" fillId="0" borderId="0" xfId="0" applyFont="1" applyAlignment="1">
      <alignment horizontal="left" vertical="center"/>
    </xf>
    <xf numFmtId="0" fontId="0" fillId="0" borderId="1" xfId="0" applyBorder="1"/>
    <xf numFmtId="170" fontId="0" fillId="0" borderId="1" xfId="0" applyNumberFormat="1" applyBorder="1"/>
    <xf numFmtId="171" fontId="0" fillId="0" borderId="1" xfId="0" applyNumberFormat="1" applyBorder="1"/>
    <xf numFmtId="0" fontId="5" fillId="0" borderId="1" xfId="0" applyFont="1" applyBorder="1" applyAlignment="1">
      <alignment horizontal="right"/>
    </xf>
    <xf numFmtId="171" fontId="0" fillId="0" borderId="1" xfId="0" applyNumberFormat="1" applyBorder="1" applyAlignment="1">
      <alignment horizontal="right"/>
    </xf>
    <xf numFmtId="0" fontId="0" fillId="0" borderId="1" xfId="0" applyBorder="1" applyAlignment="1">
      <alignment horizontal="right"/>
    </xf>
    <xf numFmtId="172" fontId="5" fillId="0" borderId="1" xfId="0" applyNumberFormat="1" applyFont="1" applyBorder="1" applyAlignment="1">
      <alignment horizontal="right"/>
    </xf>
    <xf numFmtId="169" fontId="36" fillId="0" borderId="0" xfId="1" applyNumberFormat="1" applyFont="1" applyFill="1" applyBorder="1" applyAlignment="1">
      <alignment horizontal="center" vertical="center"/>
    </xf>
    <xf numFmtId="0" fontId="36" fillId="0" borderId="0" xfId="1" applyNumberFormat="1" applyFont="1" applyFill="1" applyBorder="1" applyAlignment="1">
      <alignment horizontal="center" vertical="center"/>
    </xf>
    <xf numFmtId="3" fontId="26" fillId="15" borderId="1" xfId="0" applyNumberFormat="1" applyFont="1" applyFill="1" applyBorder="1" applyProtection="1">
      <protection locked="0"/>
    </xf>
    <xf numFmtId="171" fontId="0" fillId="0" borderId="19" xfId="0" applyNumberFormat="1" applyBorder="1"/>
    <xf numFmtId="171" fontId="0" fillId="4" borderId="1" xfId="0" applyNumberFormat="1" applyFill="1" applyBorder="1"/>
    <xf numFmtId="171" fontId="0" fillId="5" borderId="1" xfId="0" applyNumberFormat="1" applyFill="1" applyBorder="1"/>
    <xf numFmtId="0" fontId="40" fillId="16" borderId="55" xfId="0" applyFont="1" applyFill="1" applyBorder="1" applyAlignment="1">
      <alignment vertical="center"/>
    </xf>
    <xf numFmtId="8" fontId="18" fillId="17" borderId="56" xfId="0" applyNumberFormat="1" applyFont="1" applyFill="1" applyBorder="1" applyAlignment="1">
      <alignment horizontal="center" vertical="center"/>
    </xf>
    <xf numFmtId="8" fontId="18" fillId="17" borderId="55" xfId="0" applyNumberFormat="1" applyFont="1" applyFill="1" applyBorder="1" applyAlignment="1">
      <alignment horizontal="center" vertical="center"/>
    </xf>
    <xf numFmtId="0" fontId="40" fillId="16" borderId="57" xfId="0" applyFont="1" applyFill="1" applyBorder="1" applyAlignment="1">
      <alignment vertical="center" wrapText="1"/>
    </xf>
    <xf numFmtId="8" fontId="18" fillId="6" borderId="58" xfId="0" applyNumberFormat="1" applyFont="1" applyFill="1" applyBorder="1" applyAlignment="1">
      <alignment horizontal="center" vertical="center"/>
    </xf>
    <xf numFmtId="8" fontId="18" fillId="6" borderId="57" xfId="0" applyNumberFormat="1" applyFont="1" applyFill="1" applyBorder="1" applyAlignment="1">
      <alignment horizontal="center" vertical="center"/>
    </xf>
    <xf numFmtId="0" fontId="40" fillId="16" borderId="57" xfId="0" applyFont="1" applyFill="1" applyBorder="1" applyAlignment="1">
      <alignment vertical="center"/>
    </xf>
    <xf numFmtId="8" fontId="18" fillId="18" borderId="58" xfId="0" applyNumberFormat="1" applyFont="1" applyFill="1" applyBorder="1" applyAlignment="1">
      <alignment horizontal="center" vertical="center"/>
    </xf>
    <xf numFmtId="8" fontId="18" fillId="19" borderId="58" xfId="0" applyNumberFormat="1" applyFont="1" applyFill="1" applyBorder="1" applyAlignment="1">
      <alignment horizontal="center" vertical="center"/>
    </xf>
    <xf numFmtId="8" fontId="18" fillId="19" borderId="57" xfId="0" applyNumberFormat="1" applyFont="1" applyFill="1" applyBorder="1" applyAlignment="1">
      <alignment horizontal="center" vertical="center"/>
    </xf>
    <xf numFmtId="0" fontId="40" fillId="16" borderId="59" xfId="0" applyFont="1" applyFill="1" applyBorder="1" applyAlignment="1">
      <alignment vertical="center" wrapText="1"/>
    </xf>
    <xf numFmtId="8" fontId="18" fillId="6" borderId="60" xfId="0" applyNumberFormat="1" applyFont="1" applyFill="1" applyBorder="1" applyAlignment="1">
      <alignment horizontal="center" vertical="center"/>
    </xf>
    <xf numFmtId="8" fontId="18" fillId="18" borderId="60" xfId="0" applyNumberFormat="1" applyFont="1" applyFill="1" applyBorder="1" applyAlignment="1">
      <alignment horizontal="center" vertical="center"/>
    </xf>
    <xf numFmtId="8" fontId="18" fillId="6" borderId="59" xfId="0" applyNumberFormat="1" applyFont="1" applyFill="1" applyBorder="1" applyAlignment="1">
      <alignment horizontal="center" vertical="center"/>
    </xf>
    <xf numFmtId="8" fontId="18" fillId="19" borderId="60" xfId="0" applyNumberFormat="1" applyFont="1" applyFill="1" applyBorder="1" applyAlignment="1">
      <alignment horizontal="center" vertical="center"/>
    </xf>
    <xf numFmtId="0" fontId="1" fillId="0" borderId="1" xfId="0" applyFont="1" applyBorder="1" applyAlignment="1">
      <alignment horizontal="right"/>
    </xf>
    <xf numFmtId="172" fontId="1" fillId="0" borderId="1" xfId="0" applyNumberFormat="1" applyFont="1" applyBorder="1" applyAlignment="1">
      <alignment horizontal="right"/>
    </xf>
    <xf numFmtId="171" fontId="1" fillId="0" borderId="1" xfId="0" applyNumberFormat="1" applyFont="1" applyBorder="1"/>
    <xf numFmtId="170" fontId="0" fillId="20" borderId="1" xfId="0" applyNumberFormat="1" applyFill="1" applyBorder="1"/>
    <xf numFmtId="3" fontId="27" fillId="5" borderId="1" xfId="0" applyNumberFormat="1" applyFont="1" applyFill="1" applyBorder="1" applyProtection="1">
      <protection locked="0"/>
    </xf>
    <xf numFmtId="0" fontId="9" fillId="5" borderId="0" xfId="0" applyFont="1" applyFill="1"/>
    <xf numFmtId="0" fontId="41" fillId="0" borderId="1" xfId="0" applyFont="1" applyBorder="1" applyAlignment="1">
      <alignment horizontal="left" vertical="center" wrapText="1"/>
    </xf>
    <xf numFmtId="8" fontId="1" fillId="0" borderId="1" xfId="0" applyNumberFormat="1" applyFont="1" applyBorder="1" applyAlignment="1">
      <alignment horizontal="right"/>
    </xf>
    <xf numFmtId="0" fontId="0" fillId="0" borderId="0" xfId="0" applyAlignment="1">
      <alignment horizontal="right"/>
    </xf>
    <xf numFmtId="171" fontId="0" fillId="0" borderId="0" xfId="0" applyNumberFormat="1"/>
    <xf numFmtId="171" fontId="0" fillId="0" borderId="0" xfId="0" applyNumberFormat="1" applyAlignment="1">
      <alignment horizontal="right"/>
    </xf>
    <xf numFmtId="10" fontId="2" fillId="0" borderId="0" xfId="0" applyNumberFormat="1" applyFont="1" applyAlignment="1">
      <alignment vertical="center"/>
    </xf>
    <xf numFmtId="167" fontId="0" fillId="4" borderId="0" xfId="0" applyNumberFormat="1" applyFill="1"/>
    <xf numFmtId="0" fontId="24" fillId="7" borderId="44" xfId="0" applyFont="1" applyFill="1" applyBorder="1" applyAlignment="1">
      <alignment horizontal="left" vertical="center"/>
    </xf>
    <xf numFmtId="0" fontId="0" fillId="0" borderId="44" xfId="0" applyBorder="1" applyAlignment="1">
      <alignment vertical="center"/>
    </xf>
    <xf numFmtId="0" fontId="16" fillId="6" borderId="0" xfId="0" applyFont="1" applyFill="1" applyAlignment="1">
      <alignment horizontal="center" vertical="center" wrapText="1"/>
    </xf>
    <xf numFmtId="0" fontId="19" fillId="7" borderId="44" xfId="0" applyFont="1" applyFill="1" applyBorder="1" applyAlignment="1">
      <alignment horizontal="center"/>
    </xf>
    <xf numFmtId="0" fontId="21" fillId="6" borderId="0" xfId="0" applyFont="1" applyFill="1" applyAlignment="1">
      <alignment horizontal="right" vertical="center"/>
    </xf>
    <xf numFmtId="0" fontId="19" fillId="7" borderId="53" xfId="0" applyFont="1" applyFill="1" applyBorder="1" applyAlignment="1">
      <alignment horizontal="center"/>
    </xf>
    <xf numFmtId="0" fontId="39" fillId="5" borderId="25" xfId="0" applyFont="1" applyFill="1" applyBorder="1" applyAlignment="1">
      <alignment horizontal="left" vertical="center"/>
    </xf>
    <xf numFmtId="0" fontId="0" fillId="0" borderId="25" xfId="0" applyBorder="1"/>
    <xf numFmtId="0" fontId="39" fillId="5" borderId="0" xfId="0" applyFont="1" applyFill="1" applyAlignment="1">
      <alignment horizontal="left" vertical="center"/>
    </xf>
    <xf numFmtId="0" fontId="0" fillId="0" borderId="0" xfId="0"/>
    <xf numFmtId="0" fontId="0" fillId="7" borderId="44" xfId="0" applyFill="1" applyBorder="1" applyAlignment="1">
      <alignment horizontal="center"/>
    </xf>
    <xf numFmtId="0" fontId="37" fillId="6" borderId="0" xfId="0" applyFont="1" applyFill="1" applyAlignment="1">
      <alignment horizontal="center" vertical="center" wrapText="1"/>
    </xf>
    <xf numFmtId="0" fontId="37" fillId="6" borderId="26" xfId="0" applyFont="1" applyFill="1" applyBorder="1" applyAlignment="1">
      <alignment horizontal="center" vertical="center" wrapText="1"/>
    </xf>
    <xf numFmtId="0" fontId="30" fillId="12" borderId="45" xfId="0" applyFont="1" applyFill="1" applyBorder="1" applyAlignment="1">
      <alignment horizontal="center" vertical="center" wrapText="1"/>
    </xf>
    <xf numFmtId="0" fontId="30" fillId="12" borderId="46" xfId="0" applyFont="1" applyFill="1" applyBorder="1" applyAlignment="1">
      <alignment horizontal="center" vertical="center" wrapText="1"/>
    </xf>
    <xf numFmtId="0" fontId="18" fillId="6" borderId="47" xfId="0" applyFont="1" applyFill="1" applyBorder="1" applyAlignment="1">
      <alignment horizontal="center" vertical="center" wrapText="1"/>
    </xf>
    <xf numFmtId="0" fontId="18" fillId="6" borderId="48" xfId="0" applyFont="1" applyFill="1" applyBorder="1" applyAlignment="1">
      <alignment horizontal="center" vertical="center" wrapText="1"/>
    </xf>
    <xf numFmtId="0" fontId="19" fillId="6" borderId="49" xfId="0" applyFont="1" applyFill="1" applyBorder="1" applyAlignment="1">
      <alignment horizontal="center" vertical="center" wrapText="1"/>
    </xf>
    <xf numFmtId="0" fontId="18" fillId="6" borderId="50" xfId="0" applyFont="1" applyFill="1" applyBorder="1" applyAlignment="1">
      <alignment horizontal="center" vertical="center" wrapText="1"/>
    </xf>
    <xf numFmtId="0" fontId="18" fillId="6" borderId="51" xfId="0" applyFont="1" applyFill="1" applyBorder="1" applyAlignment="1">
      <alignment horizontal="center" vertical="center" wrapText="1"/>
    </xf>
    <xf numFmtId="0" fontId="18" fillId="6" borderId="52" xfId="0" applyFont="1" applyFill="1" applyBorder="1" applyAlignment="1">
      <alignment horizontal="center" vertical="center" wrapText="1"/>
    </xf>
    <xf numFmtId="0" fontId="16" fillId="6" borderId="0" xfId="0" applyFont="1" applyFill="1" applyAlignment="1">
      <alignment horizontal="left" vertical="center" wrapText="1"/>
    </xf>
    <xf numFmtId="0" fontId="2" fillId="0" borderId="0" xfId="0" applyFont="1" applyAlignment="1">
      <alignment vertical="center" wrapText="1"/>
    </xf>
    <xf numFmtId="0" fontId="0" fillId="0" borderId="44" xfId="0" applyBorder="1" applyAlignment="1">
      <alignment horizontal="left" vertical="center"/>
    </xf>
    <xf numFmtId="0" fontId="38" fillId="7" borderId="44" xfId="0" applyFont="1" applyFill="1" applyBorder="1" applyAlignment="1">
      <alignment horizontal="right" vertical="center"/>
    </xf>
    <xf numFmtId="0" fontId="0" fillId="0" borderId="44" xfId="0" applyBorder="1" applyAlignment="1">
      <alignment horizontal="right" vertical="center"/>
    </xf>
    <xf numFmtId="0" fontId="37" fillId="6" borderId="54"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2" fillId="0" borderId="20" xfId="0" applyFont="1" applyBorder="1" applyAlignment="1">
      <alignment horizontal="center"/>
    </xf>
    <xf numFmtId="0" fontId="34" fillId="0" borderId="21" xfId="0" applyFont="1" applyBorder="1" applyAlignment="1">
      <alignment horizontal="center" vertical="center" wrapText="1" shrinkToFit="1"/>
    </xf>
    <xf numFmtId="0" fontId="34" fillId="0" borderId="13" xfId="0" applyFont="1" applyBorder="1" applyAlignment="1">
      <alignment horizontal="center" vertical="center" wrapText="1" shrinkToFit="1"/>
    </xf>
    <xf numFmtId="0" fontId="34" fillId="0" borderId="22" xfId="0" applyFont="1" applyBorder="1" applyAlignment="1">
      <alignment horizontal="center" vertical="center" wrapText="1" shrinkToFit="1"/>
    </xf>
    <xf numFmtId="0" fontId="0" fillId="0" borderId="13" xfId="0" applyBorder="1" applyAlignment="1">
      <alignment horizontal="center" vertical="center" wrapText="1" shrinkToFit="1"/>
    </xf>
    <xf numFmtId="0" fontId="0" fillId="0" borderId="22" xfId="0" applyBorder="1" applyAlignment="1">
      <alignment horizontal="center" vertical="center" wrapText="1" shrinkToFit="1"/>
    </xf>
    <xf numFmtId="0" fontId="3" fillId="0" borderId="23" xfId="0" applyFont="1" applyBorder="1" applyAlignment="1">
      <alignment horizontal="center" vertical="center"/>
    </xf>
    <xf numFmtId="0" fontId="3" fillId="0" borderId="24" xfId="0" applyFont="1" applyBorder="1" applyAlignment="1">
      <alignment horizontal="center" vertical="center"/>
    </xf>
  </cellXfs>
  <cellStyles count="2">
    <cellStyle name="Standard" xfId="0" builtinId="0"/>
    <cellStyle name="Währung" xfId="1" builtinId="4"/>
  </cellStyles>
  <dxfs count="76">
    <dxf>
      <fill>
        <patternFill>
          <bgColor rgb="FFF2867E"/>
        </patternFill>
      </fill>
    </dxf>
    <dxf>
      <fill>
        <patternFill>
          <bgColor rgb="FFA6D86E"/>
        </patternFill>
      </fill>
    </dxf>
    <dxf>
      <fill>
        <patternFill>
          <bgColor rgb="FFEBEBEB"/>
        </patternFill>
      </fill>
    </dxf>
    <dxf>
      <fill>
        <patternFill>
          <bgColor rgb="FFF2867E"/>
        </patternFill>
      </fill>
    </dxf>
    <dxf>
      <fill>
        <patternFill>
          <bgColor rgb="FFA6D86E"/>
        </patternFill>
      </fill>
    </dxf>
    <dxf>
      <fill>
        <patternFill>
          <bgColor rgb="FFEBEBEB"/>
        </patternFill>
      </fill>
    </dxf>
    <dxf>
      <fill>
        <patternFill>
          <bgColor rgb="FFF2867E"/>
        </patternFill>
      </fill>
    </dxf>
    <dxf>
      <fill>
        <patternFill>
          <bgColor rgb="FFA6D86E"/>
        </patternFill>
      </fill>
    </dxf>
    <dxf>
      <fill>
        <patternFill>
          <bgColor rgb="FFEBEBEB"/>
        </patternFill>
      </fill>
    </dxf>
    <dxf>
      <fill>
        <patternFill>
          <bgColor rgb="FFF2867E"/>
        </patternFill>
      </fill>
    </dxf>
    <dxf>
      <fill>
        <patternFill>
          <bgColor rgb="FFA6D86E"/>
        </patternFill>
      </fill>
    </dxf>
    <dxf>
      <fill>
        <patternFill>
          <bgColor rgb="FFEBEBEB"/>
        </patternFill>
      </fill>
    </dxf>
    <dxf>
      <fill>
        <patternFill>
          <bgColor rgb="FFF2867E"/>
        </patternFill>
      </fill>
    </dxf>
    <dxf>
      <fill>
        <patternFill>
          <bgColor rgb="FFA6D86E"/>
        </patternFill>
      </fill>
    </dxf>
    <dxf>
      <fill>
        <patternFill>
          <bgColor rgb="FFEBEBEB"/>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rgb="FFD7D7D7"/>
        </patternFill>
      </fill>
    </dxf>
    <dxf>
      <fill>
        <patternFill>
          <bgColor theme="6" tint="0.59996337778862885"/>
        </patternFill>
      </fill>
    </dxf>
    <dxf>
      <fill>
        <patternFill>
          <bgColor rgb="FFD7D7D7"/>
        </patternFill>
      </fill>
    </dxf>
    <dxf>
      <fill>
        <patternFill>
          <bgColor theme="6" tint="0.59996337778862885"/>
        </patternFill>
      </fill>
    </dxf>
    <dxf>
      <fill>
        <patternFill>
          <bgColor theme="5" tint="0.59996337778862885"/>
        </patternFill>
      </fill>
    </dxf>
    <dxf>
      <fill>
        <patternFill>
          <bgColor rgb="FFD7D7D7"/>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theme="5" tint="0.59996337778862885"/>
        </patternFill>
      </fill>
    </dxf>
    <dxf>
      <fill>
        <patternFill>
          <bgColor theme="6" tint="0.59996337778862885"/>
        </patternFill>
      </fill>
    </dxf>
    <dxf>
      <fill>
        <patternFill>
          <bgColor rgb="FFD7D7D7"/>
        </patternFill>
      </fill>
    </dxf>
    <dxf>
      <fill>
        <patternFill>
          <bgColor rgb="FFBAE18F"/>
        </patternFill>
      </fill>
    </dxf>
    <dxf>
      <fill>
        <patternFill>
          <bgColor rgb="FFF7B0AB"/>
        </patternFill>
      </fill>
    </dxf>
    <dxf>
      <fill>
        <patternFill>
          <bgColor rgb="FFD7D7D7"/>
        </patternFill>
      </fill>
    </dxf>
    <dxf>
      <fill>
        <patternFill>
          <bgColor rgb="FFA6D86E"/>
        </patternFill>
      </fill>
    </dxf>
    <dxf>
      <fill>
        <patternFill>
          <bgColor rgb="FFF2867E"/>
        </patternFill>
      </fill>
    </dxf>
    <dxf>
      <fill>
        <patternFill>
          <bgColor rgb="FFF2867E"/>
        </patternFill>
      </fill>
    </dxf>
    <dxf>
      <fill>
        <patternFill>
          <bgColor rgb="FFEBEBEB"/>
        </patternFill>
      </fill>
    </dxf>
    <dxf>
      <fill>
        <patternFill>
          <bgColor rgb="FFA6D86E"/>
        </patternFill>
      </fill>
    </dxf>
    <dxf>
      <fill>
        <patternFill>
          <bgColor rgb="FFEBEBEB"/>
        </patternFill>
      </fill>
    </dxf>
    <dxf>
      <fill>
        <patternFill>
          <bgColor rgb="FFA6D86E"/>
        </patternFill>
      </fill>
    </dxf>
    <dxf>
      <fill>
        <patternFill>
          <bgColor rgb="FFF2867E"/>
        </patternFill>
      </fill>
    </dxf>
    <dxf>
      <fill>
        <patternFill>
          <bgColor theme="5" tint="0.59996337778862885"/>
        </patternFill>
      </fill>
    </dxf>
    <dxf>
      <fill>
        <patternFill>
          <bgColor theme="6" tint="0.59996337778862885"/>
        </patternFill>
      </fill>
    </dxf>
    <dxf>
      <fill>
        <patternFill>
          <bgColor rgb="FFD7D7D7"/>
        </patternFill>
      </fill>
    </dxf>
    <dxf>
      <fill>
        <patternFill>
          <bgColor rgb="FFF7B0AB"/>
        </patternFill>
      </fill>
    </dxf>
    <dxf>
      <fill>
        <patternFill>
          <bgColor rgb="FFBAE18F"/>
        </patternFill>
      </fill>
    </dxf>
    <dxf>
      <fill>
        <patternFill>
          <bgColor rgb="FFD7D7D7"/>
        </patternFill>
      </fill>
    </dxf>
    <dxf>
      <fill>
        <patternFill>
          <bgColor rgb="FFF2867E"/>
        </patternFill>
      </fill>
    </dxf>
    <dxf>
      <fill>
        <patternFill>
          <bgColor rgb="FFA6D86E"/>
        </patternFill>
      </fill>
    </dxf>
    <dxf>
      <fill>
        <patternFill>
          <bgColor rgb="FFF2867E"/>
        </patternFill>
      </fill>
    </dxf>
    <dxf>
      <fill>
        <patternFill>
          <bgColor rgb="FFA6D86E"/>
        </patternFill>
      </fill>
    </dxf>
    <dxf>
      <fill>
        <patternFill>
          <bgColor rgb="FFEBEBEB"/>
        </patternFill>
      </fill>
    </dxf>
    <dxf>
      <fill>
        <patternFill>
          <bgColor rgb="FFF2867E"/>
        </patternFill>
      </fill>
    </dxf>
    <dxf>
      <fill>
        <patternFill>
          <bgColor rgb="FFA6D86E"/>
        </patternFill>
      </fill>
    </dxf>
    <dxf>
      <fill>
        <patternFill>
          <bgColor rgb="FFEBEBEB"/>
        </patternFill>
      </fill>
    </dxf>
  </dxfs>
  <tableStyles count="0" defaultTableStyle="TableStyleMedium9" defaultPivotStyle="PivotStyleLight16"/>
  <colors>
    <mruColors>
      <color rgb="FFFF5D5D"/>
      <color rgb="FFFF3F3F"/>
      <color rgb="FFDFF0F5"/>
      <color rgb="FFBFE1EB"/>
      <color rgb="FF84C1D2"/>
      <color rgb="FFA0BDD8"/>
      <color rgb="FFCCD0E6"/>
      <color rgb="FF75C5B8"/>
      <color rgb="FF3D9385"/>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de-DE"/>
              <a:t>Gebührenvergleich für Wasser/Abwasser in Lippe (2025)</a:t>
            </a:r>
          </a:p>
        </c:rich>
      </c:tx>
      <c:layout>
        <c:manualLayout>
          <c:xMode val="edge"/>
          <c:yMode val="edge"/>
          <c:x val="5.9586243365770931E-2"/>
          <c:y val="1.0652463382157125E-2"/>
        </c:manualLayout>
      </c:layout>
      <c:overlay val="0"/>
    </c:title>
    <c:autoTitleDeleted val="0"/>
    <c:plotArea>
      <c:layout/>
      <c:barChart>
        <c:barDir val="col"/>
        <c:grouping val="clustered"/>
        <c:varyColors val="0"/>
        <c:ser>
          <c:idx val="0"/>
          <c:order val="0"/>
          <c:tx>
            <c:strRef>
              <c:f>'Berechnungstool 2025'!$J$22:$J$38</c:f>
              <c:strCache>
                <c:ptCount val="17"/>
                <c:pt idx="0">
                  <c:v>0,00 €</c:v>
                </c:pt>
                <c:pt idx="1">
                  <c:v>0,00 €</c:v>
                </c:pt>
                <c:pt idx="2">
                  <c:v>0,00 €</c:v>
                </c:pt>
                <c:pt idx="3">
                  <c:v>0,00 €</c:v>
                </c:pt>
                <c:pt idx="4">
                  <c:v>0,00 €</c:v>
                </c:pt>
                <c:pt idx="5">
                  <c:v>0,00 €</c:v>
                </c:pt>
                <c:pt idx="6">
                  <c:v>0,00 €</c:v>
                </c:pt>
                <c:pt idx="7">
                  <c:v>0,00 €</c:v>
                </c:pt>
                <c:pt idx="8">
                  <c:v>0,00 €</c:v>
                </c:pt>
                <c:pt idx="9">
                  <c:v>0,00 €</c:v>
                </c:pt>
                <c:pt idx="10">
                  <c:v>0,00 €</c:v>
                </c:pt>
                <c:pt idx="11">
                  <c:v>0,00 €</c:v>
                </c:pt>
                <c:pt idx="12">
                  <c:v>0,00 €</c:v>
                </c:pt>
                <c:pt idx="13">
                  <c:v>0,00 €</c:v>
                </c:pt>
                <c:pt idx="14">
                  <c:v>0,00 €</c:v>
                </c:pt>
                <c:pt idx="15">
                  <c:v>0,00 €</c:v>
                </c:pt>
                <c:pt idx="16">
                  <c:v>0,00 €</c:v>
                </c:pt>
              </c:strCache>
            </c:strRef>
          </c:tx>
          <c:invertIfNegative val="0"/>
          <c:dPt>
            <c:idx val="0"/>
            <c:invertIfNegative val="0"/>
            <c:bubble3D val="0"/>
            <c:spPr>
              <a:solidFill>
                <a:schemeClr val="bg1">
                  <a:lumMod val="65000"/>
                </a:schemeClr>
              </a:solidFill>
            </c:spPr>
            <c:extLst>
              <c:ext xmlns:c16="http://schemas.microsoft.com/office/drawing/2014/chart" uri="{C3380CC4-5D6E-409C-BE32-E72D297353CC}">
                <c16:uniqueId val="{00000000-C73F-4583-85B7-A6595B877337}"/>
              </c:ext>
            </c:extLst>
          </c:dPt>
          <c:cat>
            <c:strRef>
              <c:f>'Berechnungstool 2025'!$B$22:$B$38</c:f>
              <c:strCache>
                <c:ptCount val="17"/>
                <c:pt idx="0">
                  <c:v> Kreis Lippe Ø</c:v>
                </c:pt>
                <c:pt idx="1">
                  <c:v> Augustdorf</c:v>
                </c:pt>
                <c:pt idx="2">
                  <c:v> Bad Salzuflen</c:v>
                </c:pt>
                <c:pt idx="3">
                  <c:v> Barntrup</c:v>
                </c:pt>
                <c:pt idx="4">
                  <c:v> Blomberg</c:v>
                </c:pt>
                <c:pt idx="5">
                  <c:v> Detmold</c:v>
                </c:pt>
                <c:pt idx="6">
                  <c:v> Dörentrup</c:v>
                </c:pt>
                <c:pt idx="7">
                  <c:v> Extertal</c:v>
                </c:pt>
                <c:pt idx="8">
                  <c:v> Horn-Bad Meinberg</c:v>
                </c:pt>
                <c:pt idx="9">
                  <c:v> Kalletal</c:v>
                </c:pt>
                <c:pt idx="10">
                  <c:v> Lage</c:v>
                </c:pt>
                <c:pt idx="11">
                  <c:v> Lemgo</c:v>
                </c:pt>
                <c:pt idx="12">
                  <c:v> Leopoldshöhe</c:v>
                </c:pt>
                <c:pt idx="13">
                  <c:v> Lügde</c:v>
                </c:pt>
                <c:pt idx="14">
                  <c:v> Oerlinghausen</c:v>
                </c:pt>
                <c:pt idx="15">
                  <c:v> Schieder-Schwalenberg</c:v>
                </c:pt>
                <c:pt idx="16">
                  <c:v> Schlangen</c:v>
                </c:pt>
              </c:strCache>
            </c:strRef>
          </c:cat>
          <c:val>
            <c:numRef>
              <c:f>'Berechnungstool 2025'!$J$22:$J$38</c:f>
              <c:numCache>
                <c:formatCode>#,##0.00\ [$€-1]</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C73F-4583-85B7-A6595B877337}"/>
            </c:ext>
          </c:extLst>
        </c:ser>
        <c:dLbls>
          <c:showLegendKey val="0"/>
          <c:showVal val="0"/>
          <c:showCatName val="0"/>
          <c:showSerName val="0"/>
          <c:showPercent val="0"/>
          <c:showBubbleSize val="0"/>
        </c:dLbls>
        <c:gapWidth val="150"/>
        <c:axId val="98695104"/>
        <c:axId val="1"/>
      </c:barChart>
      <c:catAx>
        <c:axId val="98695104"/>
        <c:scaling>
          <c:orientation val="minMax"/>
        </c:scaling>
        <c:delete val="0"/>
        <c:axPos val="b"/>
        <c:numFmt formatCode="General"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scaling>
        <c:delete val="0"/>
        <c:axPos val="l"/>
        <c:majorGridlines/>
        <c:numFmt formatCode="#,##0\ [$€-40A]"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de-DE"/>
          </a:p>
        </c:txPr>
        <c:crossAx val="98695104"/>
        <c:crosses val="autoZero"/>
        <c:crossBetween val="between"/>
      </c:valAx>
      <c:spPr>
        <a:gradFill flip="none" rotWithShape="1">
          <a:gsLst>
            <a:gs pos="33000">
              <a:srgbClr val="FFFFFF"/>
            </a:gs>
            <a:gs pos="0">
              <a:srgbClr val="D4DBE2"/>
            </a:gs>
            <a:gs pos="100000">
              <a:srgbClr val="FCFDFE"/>
            </a:gs>
          </a:gsLst>
          <a:lin ang="2700000" scaled="1"/>
          <a:tileRect/>
        </a:gradFill>
        <a:ln>
          <a:solidFill>
            <a:srgbClr val="003366"/>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2400" b="1" i="0" u="none" strike="noStrike" baseline="0">
                <a:solidFill>
                  <a:srgbClr val="000000"/>
                </a:solidFill>
                <a:latin typeface="Calibri"/>
              </a:rPr>
              <a:t>Gebührenvergleich für Wasser/Abwasser in Lippe</a:t>
            </a:r>
            <a:endParaRPr lang="de-DE" sz="1800" b="0" i="0" u="none" strike="noStrike" baseline="0">
              <a:solidFill>
                <a:srgbClr val="000000"/>
              </a:solidFill>
              <a:latin typeface="Calibri"/>
            </a:endParaRPr>
          </a:p>
          <a:p>
            <a:pPr>
              <a:defRPr sz="1000" b="0" i="0" u="none" strike="noStrike" baseline="0">
                <a:solidFill>
                  <a:srgbClr val="000000"/>
                </a:solidFill>
                <a:latin typeface="Calibri"/>
                <a:ea typeface="Calibri"/>
                <a:cs typeface="Calibri"/>
              </a:defRPr>
            </a:pPr>
            <a:r>
              <a:rPr lang="de-DE" sz="1800" b="0" i="0" u="none" strike="noStrike" baseline="0">
                <a:solidFill>
                  <a:srgbClr val="000000"/>
                </a:solidFill>
                <a:latin typeface="Calibri"/>
              </a:rPr>
              <a:t>Kostenentwicklung 2017-2025 </a:t>
            </a:r>
            <a:br>
              <a:rPr lang="de-DE" sz="1800" b="0" i="0" u="none" strike="noStrike" baseline="0">
                <a:solidFill>
                  <a:srgbClr val="000000"/>
                </a:solidFill>
                <a:latin typeface="Calibri"/>
              </a:rPr>
            </a:br>
            <a:r>
              <a:rPr lang="de-DE" sz="1800" b="0" i="0" u="none" strike="noStrike" baseline="0">
                <a:solidFill>
                  <a:srgbClr val="000000"/>
                </a:solidFill>
                <a:latin typeface="Calibri"/>
              </a:rPr>
              <a:t>in Abhängigkeit der von Ihnen eingegebenen Werte</a:t>
            </a:r>
          </a:p>
          <a:p>
            <a:pPr>
              <a:defRPr sz="1000" b="0" i="0" u="none" strike="noStrike" baseline="0">
                <a:solidFill>
                  <a:srgbClr val="000000"/>
                </a:solidFill>
                <a:latin typeface="Calibri"/>
                <a:ea typeface="Calibri"/>
                <a:cs typeface="Calibri"/>
              </a:defRPr>
            </a:pPr>
            <a:endParaRPr lang="de-DE" sz="1800" b="0" i="0" u="none" strike="noStrike" baseline="0">
              <a:solidFill>
                <a:srgbClr val="000000"/>
              </a:solidFill>
              <a:latin typeface="Calibri"/>
            </a:endParaRPr>
          </a:p>
        </c:rich>
      </c:tx>
      <c:layout>
        <c:manualLayout>
          <c:xMode val="edge"/>
          <c:yMode val="edge"/>
          <c:x val="0.31268266408652839"/>
          <c:y val="5.9169830268153067E-3"/>
        </c:manualLayout>
      </c:layout>
      <c:overlay val="0"/>
    </c:title>
    <c:autoTitleDeleted val="0"/>
    <c:plotArea>
      <c:layout>
        <c:manualLayout>
          <c:layoutTarget val="inner"/>
          <c:xMode val="edge"/>
          <c:yMode val="edge"/>
          <c:x val="7.7054937142302507E-2"/>
          <c:y val="0.14414291818907576"/>
          <c:w val="0.91948239028261003"/>
          <c:h val="0.63558756945006112"/>
        </c:manualLayout>
      </c:layout>
      <c:barChart>
        <c:barDir val="col"/>
        <c:grouping val="clustered"/>
        <c:varyColors val="0"/>
        <c:ser>
          <c:idx val="0"/>
          <c:order val="3"/>
          <c:tx>
            <c:v>2017</c:v>
          </c:tx>
          <c:spPr>
            <a:solidFill>
              <a:srgbClr val="3D9385"/>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2015'!$AJ$16:$AJ$31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B882-44E6-A929-3F51ECB6093A}"/>
            </c:ext>
          </c:extLst>
        </c:ser>
        <c:ser>
          <c:idx val="6"/>
          <c:order val="4"/>
          <c:tx>
            <c:v>2018</c:v>
          </c:tx>
          <c:spPr>
            <a:solidFill>
              <a:srgbClr val="6B88BD"/>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2015'!$AG$16:$AG$31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882-44E6-A929-3F51ECB6093A}"/>
            </c:ext>
          </c:extLst>
        </c:ser>
        <c:ser>
          <c:idx val="5"/>
          <c:order val="5"/>
          <c:tx>
            <c:v>2019</c:v>
          </c:tx>
          <c:spPr>
            <a:solidFill>
              <a:srgbClr val="A0BDD8"/>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2015'!$AD$16:$AD$31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882-44E6-A929-3F51ECB6093A}"/>
            </c:ext>
          </c:extLst>
        </c:ser>
        <c:ser>
          <c:idx val="4"/>
          <c:order val="6"/>
          <c:tx>
            <c:v>2020</c:v>
          </c:tx>
          <c:spPr>
            <a:solidFill>
              <a:srgbClr val="84C1D2"/>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2015'!$AA$16:$AA$31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B882-44E6-A929-3F51ECB6093A}"/>
            </c:ext>
          </c:extLst>
        </c:ser>
        <c:ser>
          <c:idx val="7"/>
          <c:order val="7"/>
          <c:tx>
            <c:v>2021</c:v>
          </c:tx>
          <c:spPr>
            <a:solidFill>
              <a:srgbClr val="BFE1EB"/>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2015'!$X$16:$X$31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B882-44E6-A929-3F51ECB6093A}"/>
            </c:ext>
          </c:extLst>
        </c:ser>
        <c:ser>
          <c:idx val="8"/>
          <c:order val="8"/>
          <c:tx>
            <c:v>2022</c:v>
          </c:tx>
          <c:spPr>
            <a:solidFill>
              <a:srgbClr val="DFF0F5"/>
            </a:solidFill>
            <a:ln w="3175">
              <a:solidFill>
                <a:schemeClr val="tx1"/>
              </a:solidFill>
            </a:ln>
          </c:spPr>
          <c:invertIfNegative val="0"/>
          <c:val>
            <c:numRef>
              <c:f>'Entwicklung seit 2015'!$U$16:$U$31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882-44E6-A929-3F51ECB6093A}"/>
            </c:ext>
          </c:extLst>
        </c:ser>
        <c:ser>
          <c:idx val="9"/>
          <c:order val="9"/>
          <c:tx>
            <c:v>2023</c:v>
          </c:tx>
          <c:spPr>
            <a:solidFill>
              <a:srgbClr val="FF8B8B"/>
            </a:solidFill>
            <a:ln>
              <a:solidFill>
                <a:srgbClr val="760000"/>
              </a:solidFill>
            </a:ln>
          </c:spPr>
          <c:invertIfNegative val="0"/>
          <c:val>
            <c:numRef>
              <c:f>'Entwicklung seit 2015'!$R$16:$R$31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B882-44E6-A929-3F51ECB6093A}"/>
            </c:ext>
          </c:extLst>
        </c:ser>
        <c:ser>
          <c:idx val="10"/>
          <c:order val="10"/>
          <c:tx>
            <c:v>2024</c:v>
          </c:tx>
          <c:spPr>
            <a:solidFill>
              <a:srgbClr val="FF5D5D"/>
            </a:solidFill>
            <a:ln w="1270">
              <a:solidFill>
                <a:schemeClr val="tx1"/>
              </a:solidFill>
            </a:ln>
          </c:spPr>
          <c:invertIfNegative val="0"/>
          <c:val>
            <c:numRef>
              <c:f>'Entwicklung seit 2015'!$O$16:$O$31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187-4987-BFC1-DCB01CCC5E76}"/>
            </c:ext>
          </c:extLst>
        </c:ser>
        <c:ser>
          <c:idx val="11"/>
          <c:order val="11"/>
          <c:tx>
            <c:v>2025</c:v>
          </c:tx>
          <c:spPr>
            <a:solidFill>
              <a:srgbClr val="C00000"/>
            </a:solidFill>
            <a:ln>
              <a:solidFill>
                <a:schemeClr val="tx1"/>
              </a:solidFill>
            </a:ln>
          </c:spPr>
          <c:invertIfNegative val="0"/>
          <c:val>
            <c:numRef>
              <c:f>'Berechnungstool 2025'!$J$23:$J$38</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E62-4DF6-9179-4C316286FF4B}"/>
            </c:ext>
          </c:extLst>
        </c:ser>
        <c:dLbls>
          <c:showLegendKey val="0"/>
          <c:showVal val="0"/>
          <c:showCatName val="0"/>
          <c:showSerName val="0"/>
          <c:showPercent val="0"/>
          <c:showBubbleSize val="0"/>
        </c:dLbls>
        <c:gapWidth val="150"/>
        <c:axId val="130419600"/>
        <c:axId val="1"/>
        <c:extLst>
          <c:ext xmlns:c15="http://schemas.microsoft.com/office/drawing/2012/chart" uri="{02D57815-91ED-43cb-92C2-25804820EDAC}">
            <c15:filteredBarSeries>
              <c15:ser>
                <c:idx val="3"/>
                <c:order val="0"/>
                <c:tx>
                  <c:v>2014</c:v>
                </c:tx>
                <c:spPr>
                  <a:solidFill>
                    <a:srgbClr val="D5D8E7"/>
                  </a:solidFill>
                  <a:ln w="3175">
                    <a:solidFill>
                      <a:schemeClr val="tx1"/>
                    </a:solidFill>
                  </a:ln>
                </c:spPr>
                <c:invertIfNegative val="0"/>
                <c:cat>
                  <c:strRef>
                    <c:extLst>
                      <c:ext uri="{02D57815-91ED-43cb-92C2-25804820EDAC}">
                        <c15:formulaRef>
                          <c15:sqref>'Entwicklung seit 2015'!$B$16:$B$31</c15:sqref>
                        </c15:formulaRef>
                      </c:ext>
                    </c:extLst>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extLst>
                      <c:ext uri="{02D57815-91ED-43cb-92C2-25804820EDAC}">
                        <c15:formulaRef>
                          <c15:sqref>'Entwicklung seit 2015'!$AS$16:$AS$31</c15:sqref>
                        </c15:formulaRef>
                      </c:ext>
                    </c:extLst>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B882-44E6-A929-3F51ECB6093A}"/>
                  </c:ext>
                </c:extLst>
              </c15:ser>
            </c15:filteredBarSeries>
            <c15:filteredBarSeries>
              <c15:ser>
                <c:idx val="2"/>
                <c:order val="1"/>
                <c:tx>
                  <c:v>2015</c:v>
                </c:tx>
                <c:spPr>
                  <a:solidFill>
                    <a:srgbClr val="A3B2C1"/>
                  </a:solidFill>
                  <a:ln w="6350">
                    <a:solidFill>
                      <a:schemeClr val="tx1"/>
                    </a:solidFill>
                  </a:ln>
                </c:spPr>
                <c:invertIfNegative val="0"/>
                <c:cat>
                  <c:strRef>
                    <c:extLst xmlns:c15="http://schemas.microsoft.com/office/drawing/2012/chart">
                      <c:ext xmlns:c15="http://schemas.microsoft.com/office/drawing/2012/chart" uri="{02D57815-91ED-43cb-92C2-25804820EDAC}">
                        <c15:formulaRef>
                          <c15:sqref>'Entwicklung seit 2015'!$B$16:$B$31</c15:sqref>
                        </c15:formulaRef>
                      </c:ext>
                    </c:extLst>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extLst xmlns:c15="http://schemas.microsoft.com/office/drawing/2012/chart">
                      <c:ext xmlns:c15="http://schemas.microsoft.com/office/drawing/2012/chart" uri="{02D57815-91ED-43cb-92C2-25804820EDAC}">
                        <c15:formulaRef>
                          <c15:sqref>'Entwicklung seit 2015'!$AP$16:$AP$31</c15:sqref>
                        </c15:formulaRef>
                      </c:ext>
                    </c:extLst>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0-B882-44E6-A929-3F51ECB6093A}"/>
                  </c:ext>
                </c:extLst>
              </c15:ser>
            </c15:filteredBarSeries>
            <c15:filteredBarSeries>
              <c15:ser>
                <c:idx val="1"/>
                <c:order val="2"/>
                <c:tx>
                  <c:v>2016</c:v>
                </c:tx>
                <c:spPr>
                  <a:solidFill>
                    <a:srgbClr val="75C5B8"/>
                  </a:solidFill>
                  <a:ln w="6350">
                    <a:solidFill>
                      <a:schemeClr val="tx1"/>
                    </a:solidFill>
                  </a:ln>
                </c:spPr>
                <c:invertIfNegative val="0"/>
                <c:cat>
                  <c:strRef>
                    <c:extLst xmlns:c15="http://schemas.microsoft.com/office/drawing/2012/chart">
                      <c:ext xmlns:c15="http://schemas.microsoft.com/office/drawing/2012/chart" uri="{02D57815-91ED-43cb-92C2-25804820EDAC}">
                        <c15:formulaRef>
                          <c15:sqref>'Entwicklung seit 2015'!$B$16:$B$31</c15:sqref>
                        </c15:formulaRef>
                      </c:ext>
                    </c:extLst>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extLst xmlns:c15="http://schemas.microsoft.com/office/drawing/2012/chart">
                      <c:ext xmlns:c15="http://schemas.microsoft.com/office/drawing/2012/chart" uri="{02D57815-91ED-43cb-92C2-25804820EDAC}">
                        <c15:formulaRef>
                          <c15:sqref>'Entwicklung seit 2015'!$AM$16:$AM$31</c15:sqref>
                        </c15:formulaRef>
                      </c:ext>
                    </c:extLst>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1-B882-44E6-A929-3F51ECB6093A}"/>
                  </c:ext>
                </c:extLst>
              </c15:ser>
            </c15:filteredBarSeries>
          </c:ext>
        </c:extLst>
      </c:barChart>
      <c:catAx>
        <c:axId val="130419600"/>
        <c:scaling>
          <c:orientation val="minMax"/>
        </c:scaling>
        <c:delete val="0"/>
        <c:axPos val="b"/>
        <c:numFmt formatCode="General" sourceLinked="1"/>
        <c:majorTickMark val="out"/>
        <c:minorTickMark val="none"/>
        <c:tickLblPos val="nextTo"/>
        <c:txPr>
          <a:bodyPr rot="-2520000" vert="horz"/>
          <a:lstStyle/>
          <a:p>
            <a:pPr>
              <a:defRPr sz="1400" b="1"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scaling>
        <c:delete val="0"/>
        <c:axPos val="l"/>
        <c:majorGridlines/>
        <c:numFmt formatCode="#,##0\ [$€-40A]" sourceLinked="0"/>
        <c:majorTickMark val="out"/>
        <c:minorTickMark val="none"/>
        <c:tickLblPos val="nextTo"/>
        <c:txPr>
          <a:bodyPr rot="0" vert="horz"/>
          <a:lstStyle/>
          <a:p>
            <a:pPr>
              <a:defRPr sz="1400" b="1" i="0" u="none" strike="noStrike" baseline="0">
                <a:solidFill>
                  <a:srgbClr val="000000"/>
                </a:solidFill>
                <a:latin typeface="Calibri"/>
                <a:ea typeface="Calibri"/>
                <a:cs typeface="Calibri"/>
              </a:defRPr>
            </a:pPr>
            <a:endParaRPr lang="de-DE"/>
          </a:p>
        </c:txPr>
        <c:crossAx val="130419600"/>
        <c:crosses val="autoZero"/>
        <c:crossBetween val="between"/>
      </c:valAx>
      <c:spPr>
        <a:gradFill flip="none" rotWithShape="1">
          <a:gsLst>
            <a:gs pos="33000">
              <a:srgbClr val="FFFFFF"/>
            </a:gs>
            <a:gs pos="0">
              <a:srgbClr val="D4DBE2"/>
            </a:gs>
            <a:gs pos="100000">
              <a:srgbClr val="FCFDFE"/>
            </a:gs>
          </a:gsLst>
          <a:lin ang="2700000" scaled="1"/>
          <a:tileRect/>
        </a:gradFill>
        <a:ln>
          <a:solidFill>
            <a:srgbClr val="003366"/>
          </a:solidFill>
        </a:ln>
      </c:spPr>
    </c:plotArea>
    <c:legend>
      <c:legendPos val="r"/>
      <c:layout>
        <c:manualLayout>
          <c:xMode val="edge"/>
          <c:yMode val="edge"/>
          <c:x val="7.9011465770743652E-2"/>
          <c:y val="0.14650246816179183"/>
          <c:w val="0.40922770636838363"/>
          <c:h val="5.5552058937521319E-2"/>
        </c:manualLayout>
      </c:layout>
      <c:overlay val="0"/>
      <c:spPr>
        <a:solidFill>
          <a:schemeClr val="bg1"/>
        </a:solidFill>
        <a:ln>
          <a:solidFill>
            <a:schemeClr val="tx1"/>
          </a:solidFill>
        </a:ln>
      </c:spPr>
      <c:txPr>
        <a:bodyPr/>
        <a:lstStyle/>
        <a:p>
          <a:pPr>
            <a:defRPr sz="16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2400" b="1" i="0" u="none" strike="noStrike" baseline="0">
                <a:solidFill>
                  <a:srgbClr val="000000"/>
                </a:solidFill>
                <a:latin typeface="Calibri"/>
              </a:rPr>
              <a:t>Gebührenvergleich für Wasser/Abwasser in Lippe</a:t>
            </a:r>
            <a:endParaRPr lang="de-DE" sz="1800" b="0" i="0" u="none" strike="noStrike" baseline="0">
              <a:solidFill>
                <a:srgbClr val="000000"/>
              </a:solidFill>
              <a:latin typeface="Calibri"/>
            </a:endParaRPr>
          </a:p>
          <a:p>
            <a:pPr>
              <a:defRPr sz="1000" b="0" i="0" u="none" strike="noStrike" baseline="0">
                <a:solidFill>
                  <a:srgbClr val="000000"/>
                </a:solidFill>
                <a:latin typeface="Calibri"/>
                <a:ea typeface="Calibri"/>
                <a:cs typeface="Calibri"/>
              </a:defRPr>
            </a:pPr>
            <a:r>
              <a:rPr lang="de-DE" sz="1800" b="0" i="0" u="none" strike="noStrike" baseline="0">
                <a:solidFill>
                  <a:srgbClr val="000000"/>
                </a:solidFill>
                <a:latin typeface="Calibri"/>
              </a:rPr>
              <a:t>Kostenentwicklung 2015-2022 </a:t>
            </a:r>
            <a:br>
              <a:rPr lang="de-DE" sz="1800" b="0" i="0" u="none" strike="noStrike" baseline="0">
                <a:solidFill>
                  <a:srgbClr val="000000"/>
                </a:solidFill>
                <a:latin typeface="Calibri"/>
              </a:rPr>
            </a:br>
            <a:r>
              <a:rPr lang="de-DE" sz="1800" b="0" i="0" u="none" strike="noStrike" baseline="0">
                <a:solidFill>
                  <a:srgbClr val="000000"/>
                </a:solidFill>
                <a:latin typeface="Calibri"/>
              </a:rPr>
              <a:t>in Abhängigkeit der von Ihnen eingegebenen Werte</a:t>
            </a:r>
          </a:p>
          <a:p>
            <a:pPr>
              <a:defRPr sz="1000" b="0" i="0" u="none" strike="noStrike" baseline="0">
                <a:solidFill>
                  <a:srgbClr val="000000"/>
                </a:solidFill>
                <a:latin typeface="Calibri"/>
                <a:ea typeface="Calibri"/>
                <a:cs typeface="Calibri"/>
              </a:defRPr>
            </a:pPr>
            <a:endParaRPr lang="de-DE" sz="1800" b="0" i="0" u="none" strike="noStrike" baseline="0">
              <a:solidFill>
                <a:srgbClr val="000000"/>
              </a:solidFill>
              <a:latin typeface="Calibri"/>
            </a:endParaRPr>
          </a:p>
        </c:rich>
      </c:tx>
      <c:layout>
        <c:manualLayout>
          <c:xMode val="edge"/>
          <c:yMode val="edge"/>
          <c:x val="0.30839618435800542"/>
          <c:y val="4.245927756728037E-3"/>
        </c:manualLayout>
      </c:layout>
      <c:overlay val="0"/>
    </c:title>
    <c:autoTitleDeleted val="0"/>
    <c:plotArea>
      <c:layout>
        <c:manualLayout>
          <c:layoutTarget val="inner"/>
          <c:xMode val="edge"/>
          <c:yMode val="edge"/>
          <c:x val="7.5621610035359971E-2"/>
          <c:y val="0.14077730879251379"/>
          <c:w val="0.91948239028261003"/>
          <c:h val="0.63558756945006112"/>
        </c:manualLayout>
      </c:layout>
      <c:barChart>
        <c:barDir val="col"/>
        <c:grouping val="clustered"/>
        <c:varyColors val="0"/>
        <c:ser>
          <c:idx val="2"/>
          <c:order val="1"/>
          <c:tx>
            <c:v>2015</c:v>
          </c:tx>
          <c:spPr>
            <a:solidFill>
              <a:srgbClr val="A3B2C1"/>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2015'!$AP$16:$AP$31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4C24-49E5-83EC-51BA745F9881}"/>
            </c:ext>
          </c:extLst>
        </c:ser>
        <c:ser>
          <c:idx val="1"/>
          <c:order val="2"/>
          <c:tx>
            <c:v>2016</c:v>
          </c:tx>
          <c:spPr>
            <a:solidFill>
              <a:srgbClr val="71889F"/>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2015'!$AM$16:$AM$31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C24-49E5-83EC-51BA745F9881}"/>
            </c:ext>
          </c:extLst>
        </c:ser>
        <c:ser>
          <c:idx val="0"/>
          <c:order val="3"/>
          <c:tx>
            <c:v>2017</c:v>
          </c:tx>
          <c:spPr>
            <a:solidFill>
              <a:srgbClr val="3D6AA1"/>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2015'!$AJ$16:$AJ$31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4C24-49E5-83EC-51BA745F9881}"/>
            </c:ext>
          </c:extLst>
        </c:ser>
        <c:ser>
          <c:idx val="6"/>
          <c:order val="4"/>
          <c:tx>
            <c:v>2018</c:v>
          </c:tx>
          <c:spPr>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2015'!$AG$16:$AG$31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C24-49E5-83EC-51BA745F9881}"/>
            </c:ext>
          </c:extLst>
        </c:ser>
        <c:ser>
          <c:idx val="5"/>
          <c:order val="5"/>
          <c:tx>
            <c:v>2019</c:v>
          </c:tx>
          <c:spPr>
            <a:solidFill>
              <a:srgbClr val="4198AF"/>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2015'!$AD$16:$AD$31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4C24-49E5-83EC-51BA745F9881}"/>
            </c:ext>
          </c:extLst>
        </c:ser>
        <c:ser>
          <c:idx val="4"/>
          <c:order val="6"/>
          <c:tx>
            <c:v>2020</c:v>
          </c:tx>
          <c:spPr>
            <a:solidFill>
              <a:schemeClr val="accent4">
                <a:lumMod val="75000"/>
              </a:schemeClr>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2015'!$AA$16:$AA$31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4C24-49E5-83EC-51BA745F9881}"/>
            </c:ext>
          </c:extLst>
        </c:ser>
        <c:ser>
          <c:idx val="7"/>
          <c:order val="7"/>
          <c:tx>
            <c:v>2021</c:v>
          </c:tx>
          <c:spPr>
            <a:solidFill>
              <a:srgbClr val="FF7C80"/>
            </a:solidFill>
            <a:ln w="6350">
              <a:solidFill>
                <a:schemeClr val="tx1"/>
              </a:solidFill>
            </a:ln>
          </c:spPr>
          <c:invertIfNegative val="0"/>
          <c:cat>
            <c:strRef>
              <c:f>'Entwicklung seit 2015'!$B$16:$B$31</c:f>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f>'Entwicklung seit 2015'!$X$16:$X$31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4C24-49E5-83EC-51BA745F9881}"/>
            </c:ext>
          </c:extLst>
        </c:ser>
        <c:ser>
          <c:idx val="8"/>
          <c:order val="8"/>
          <c:tx>
            <c:v>2022</c:v>
          </c:tx>
          <c:spPr>
            <a:solidFill>
              <a:srgbClr val="C00000"/>
            </a:solidFill>
            <a:ln w="3175">
              <a:solidFill>
                <a:schemeClr val="tx1"/>
              </a:solidFill>
            </a:ln>
          </c:spPr>
          <c:invertIfNegative val="0"/>
          <c:val>
            <c:numRef>
              <c:f>'Entwicklung seit 2015'!$J$16:$J$31</c:f>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4C24-49E5-83EC-51BA745F9881}"/>
            </c:ext>
          </c:extLst>
        </c:ser>
        <c:dLbls>
          <c:showLegendKey val="0"/>
          <c:showVal val="0"/>
          <c:showCatName val="0"/>
          <c:showSerName val="0"/>
          <c:showPercent val="0"/>
          <c:showBubbleSize val="0"/>
        </c:dLbls>
        <c:gapWidth val="150"/>
        <c:axId val="130419600"/>
        <c:axId val="1"/>
        <c:extLst>
          <c:ext xmlns:c15="http://schemas.microsoft.com/office/drawing/2012/chart" uri="{02D57815-91ED-43cb-92C2-25804820EDAC}">
            <c15:filteredBarSeries>
              <c15:ser>
                <c:idx val="3"/>
                <c:order val="0"/>
                <c:tx>
                  <c:v>2014</c:v>
                </c:tx>
                <c:spPr>
                  <a:solidFill>
                    <a:srgbClr val="D5D8E7"/>
                  </a:solidFill>
                  <a:ln w="3175">
                    <a:solidFill>
                      <a:schemeClr val="tx1"/>
                    </a:solidFill>
                  </a:ln>
                </c:spPr>
                <c:invertIfNegative val="0"/>
                <c:cat>
                  <c:strRef>
                    <c:extLst>
                      <c:ext uri="{02D57815-91ED-43cb-92C2-25804820EDAC}">
                        <c15:formulaRef>
                          <c15:sqref>'Entwicklung seit 2015'!$B$16:$B$31</c15:sqref>
                        </c15:formulaRef>
                      </c:ext>
                    </c:extLst>
                    <c:strCache>
                      <c:ptCount val="16"/>
                      <c:pt idx="0">
                        <c:v> Augustdorf</c:v>
                      </c:pt>
                      <c:pt idx="1">
                        <c:v> Bad Salzuflen</c:v>
                      </c:pt>
                      <c:pt idx="2">
                        <c:v> Barntrup</c:v>
                      </c:pt>
                      <c:pt idx="3">
                        <c:v> Blomberg</c:v>
                      </c:pt>
                      <c:pt idx="4">
                        <c:v> Detmold</c:v>
                      </c:pt>
                      <c:pt idx="5">
                        <c:v> Dörentrup</c:v>
                      </c:pt>
                      <c:pt idx="6">
                        <c:v> Extertal</c:v>
                      </c:pt>
                      <c:pt idx="7">
                        <c:v> Horn-Bad Meinberg</c:v>
                      </c:pt>
                      <c:pt idx="8">
                        <c:v> Kalletal</c:v>
                      </c:pt>
                      <c:pt idx="9">
                        <c:v> Lage</c:v>
                      </c:pt>
                      <c:pt idx="10">
                        <c:v> Lemgo</c:v>
                      </c:pt>
                      <c:pt idx="11">
                        <c:v> Leopoldshöhe</c:v>
                      </c:pt>
                      <c:pt idx="12">
                        <c:v> Lügde</c:v>
                      </c:pt>
                      <c:pt idx="13">
                        <c:v> Oerlinghausen</c:v>
                      </c:pt>
                      <c:pt idx="14">
                        <c:v> Schieder-Schwalenberg</c:v>
                      </c:pt>
                      <c:pt idx="15">
                        <c:v> Schlangen</c:v>
                      </c:pt>
                    </c:strCache>
                  </c:strRef>
                </c:cat>
                <c:val>
                  <c:numRef>
                    <c:extLst>
                      <c:ext uri="{02D57815-91ED-43cb-92C2-25804820EDAC}">
                        <c15:formulaRef>
                          <c15:sqref>'Entwicklung seit 2015'!$AS$16:$AS$31</c15:sqref>
                        </c15:formulaRef>
                      </c:ext>
                    </c:extLst>
                    <c:numCache>
                      <c:formatCode>#,##0.00\ [$€-1]</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4C24-49E5-83EC-51BA745F9881}"/>
                  </c:ext>
                </c:extLst>
              </c15:ser>
            </c15:filteredBarSeries>
          </c:ext>
        </c:extLst>
      </c:barChart>
      <c:catAx>
        <c:axId val="130419600"/>
        <c:scaling>
          <c:orientation val="minMax"/>
        </c:scaling>
        <c:delete val="0"/>
        <c:axPos val="b"/>
        <c:numFmt formatCode="General" sourceLinked="1"/>
        <c:majorTickMark val="out"/>
        <c:minorTickMark val="none"/>
        <c:tickLblPos val="nextTo"/>
        <c:txPr>
          <a:bodyPr rot="-2520000" vert="horz"/>
          <a:lstStyle/>
          <a:p>
            <a:pPr>
              <a:defRPr sz="1400" b="1"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scaling>
        <c:delete val="0"/>
        <c:axPos val="l"/>
        <c:majorGridlines/>
        <c:numFmt formatCode="#,##0\ [$€-40A]" sourceLinked="0"/>
        <c:majorTickMark val="out"/>
        <c:minorTickMark val="none"/>
        <c:tickLblPos val="nextTo"/>
        <c:txPr>
          <a:bodyPr rot="0" vert="horz"/>
          <a:lstStyle/>
          <a:p>
            <a:pPr>
              <a:defRPr sz="1400" b="1" i="0" u="none" strike="noStrike" baseline="0">
                <a:solidFill>
                  <a:srgbClr val="000000"/>
                </a:solidFill>
                <a:latin typeface="Calibri"/>
                <a:ea typeface="Calibri"/>
                <a:cs typeface="Calibri"/>
              </a:defRPr>
            </a:pPr>
            <a:endParaRPr lang="de-DE"/>
          </a:p>
        </c:txPr>
        <c:crossAx val="130419600"/>
        <c:crosses val="autoZero"/>
        <c:crossBetween val="between"/>
      </c:valAx>
      <c:spPr>
        <a:gradFill flip="none" rotWithShape="1">
          <a:gsLst>
            <a:gs pos="33000">
              <a:srgbClr val="FFFFFF"/>
            </a:gs>
            <a:gs pos="0">
              <a:srgbClr val="D4DBE2"/>
            </a:gs>
            <a:gs pos="100000">
              <a:srgbClr val="FCFDFE"/>
            </a:gs>
          </a:gsLst>
          <a:lin ang="2700000" scaled="1"/>
          <a:tileRect/>
        </a:gradFill>
        <a:ln>
          <a:solidFill>
            <a:srgbClr val="003366"/>
          </a:solidFill>
        </a:ln>
      </c:spPr>
    </c:plotArea>
    <c:legend>
      <c:legendPos val="r"/>
      <c:layout>
        <c:manualLayout>
          <c:xMode val="edge"/>
          <c:yMode val="edge"/>
          <c:x val="7.9011465770743652E-2"/>
          <c:y val="0.14650246816179183"/>
          <c:w val="4.0133375898114526E-2"/>
          <c:h val="0.2176140278116229"/>
        </c:manualLayout>
      </c:layout>
      <c:overlay val="0"/>
      <c:spPr>
        <a:solidFill>
          <a:schemeClr val="bg1"/>
        </a:solidFill>
        <a:ln>
          <a:solidFill>
            <a:schemeClr val="tx1"/>
          </a:solidFill>
        </a:ln>
      </c:spPr>
      <c:txPr>
        <a:bodyPr/>
        <a:lstStyle/>
        <a:p>
          <a:pPr>
            <a:defRPr sz="128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58913634464894"/>
          <c:y val="0.13443830570902393"/>
          <c:w val="0.67138256656549067"/>
          <c:h val="0.79760284798654313"/>
        </c:manualLayout>
      </c:layout>
      <c:barChart>
        <c:barDir val="bar"/>
        <c:grouping val="clustered"/>
        <c:varyColors val="0"/>
        <c:ser>
          <c:idx val="0"/>
          <c:order val="0"/>
          <c:spPr>
            <a:solidFill>
              <a:srgbClr val="93A5B7"/>
            </a:solidFill>
          </c:spPr>
          <c:invertIfNegative val="0"/>
          <c:dPt>
            <c:idx val="11"/>
            <c:invertIfNegative val="0"/>
            <c:bubble3D val="0"/>
            <c:spPr>
              <a:solidFill>
                <a:srgbClr val="C00000"/>
              </a:solidFill>
            </c:spPr>
            <c:extLst>
              <c:ext xmlns:c16="http://schemas.microsoft.com/office/drawing/2014/chart" uri="{C3380CC4-5D6E-409C-BE32-E72D297353CC}">
                <c16:uniqueId val="{00000000-D292-49A3-A7F5-2F29077A06B3}"/>
              </c:ext>
            </c:extLst>
          </c:dPt>
          <c:dPt>
            <c:idx val="15"/>
            <c:invertIfNegative val="0"/>
            <c:bubble3D val="0"/>
            <c:spPr>
              <a:solidFill>
                <a:srgbClr val="00B050"/>
              </a:solidFill>
            </c:spPr>
            <c:extLst>
              <c:ext xmlns:c16="http://schemas.microsoft.com/office/drawing/2014/chart" uri="{C3380CC4-5D6E-409C-BE32-E72D297353CC}">
                <c16:uniqueId val="{00000001-D292-49A3-A7F5-2F29077A06B3}"/>
              </c:ext>
            </c:extLst>
          </c:dPt>
          <c:dLbls>
            <c:numFmt formatCode="#,##0\ \€" sourceLinked="0"/>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Fallbeispiele!$A$3:$A$18</c:f>
              <c:strCache>
                <c:ptCount val="16"/>
                <c:pt idx="0">
                  <c:v>Augustdorf</c:v>
                </c:pt>
                <c:pt idx="1">
                  <c:v>Bad Salzuflen</c:v>
                </c:pt>
                <c:pt idx="2">
                  <c:v>Barntrup</c:v>
                </c:pt>
                <c:pt idx="3">
                  <c:v>Blomberg</c:v>
                </c:pt>
                <c:pt idx="4">
                  <c:v>Detmold</c:v>
                </c:pt>
                <c:pt idx="5">
                  <c:v>Dörentrup</c:v>
                </c:pt>
                <c:pt idx="6">
                  <c:v>Extertal</c:v>
                </c:pt>
                <c:pt idx="7">
                  <c:v>Horn-Bad Meinberg</c:v>
                </c:pt>
                <c:pt idx="8">
                  <c:v>Kalletal</c:v>
                </c:pt>
                <c:pt idx="9">
                  <c:v>Lage</c:v>
                </c:pt>
                <c:pt idx="10">
                  <c:v>Lemgo</c:v>
                </c:pt>
                <c:pt idx="11">
                  <c:v>Leopoldshöhe</c:v>
                </c:pt>
                <c:pt idx="12">
                  <c:v>Lügde</c:v>
                </c:pt>
                <c:pt idx="13">
                  <c:v>Oerlinghausen</c:v>
                </c:pt>
                <c:pt idx="14">
                  <c:v>Schieder-Schwalenberg</c:v>
                </c:pt>
                <c:pt idx="15">
                  <c:v>Schlangen</c:v>
                </c:pt>
              </c:strCache>
            </c:strRef>
          </c:cat>
          <c:val>
            <c:numRef>
              <c:f>Fallbeispiele!$B$3:$B$18</c:f>
              <c:numCache>
                <c:formatCode>#,##0.00\ [$€-1]</c:formatCode>
                <c:ptCount val="16"/>
                <c:pt idx="0">
                  <c:v>5912</c:v>
                </c:pt>
                <c:pt idx="1">
                  <c:v>5719.32</c:v>
                </c:pt>
                <c:pt idx="2">
                  <c:v>6996.9</c:v>
                </c:pt>
                <c:pt idx="3">
                  <c:v>6769</c:v>
                </c:pt>
                <c:pt idx="4">
                  <c:v>8239</c:v>
                </c:pt>
                <c:pt idx="5">
                  <c:v>7270.4</c:v>
                </c:pt>
                <c:pt idx="6">
                  <c:v>6415</c:v>
                </c:pt>
                <c:pt idx="7">
                  <c:v>6590.7199999999993</c:v>
                </c:pt>
                <c:pt idx="8">
                  <c:v>7302.32</c:v>
                </c:pt>
                <c:pt idx="9">
                  <c:v>8715.36</c:v>
                </c:pt>
                <c:pt idx="10">
                  <c:v>7405.34</c:v>
                </c:pt>
                <c:pt idx="11">
                  <c:v>7736.84</c:v>
                </c:pt>
                <c:pt idx="12">
                  <c:v>5860</c:v>
                </c:pt>
                <c:pt idx="13">
                  <c:v>10224</c:v>
                </c:pt>
                <c:pt idx="14">
                  <c:v>6734</c:v>
                </c:pt>
                <c:pt idx="15">
                  <c:v>5830.68</c:v>
                </c:pt>
              </c:numCache>
            </c:numRef>
          </c:val>
          <c:extLst>
            <c:ext xmlns:c16="http://schemas.microsoft.com/office/drawing/2014/chart" uri="{C3380CC4-5D6E-409C-BE32-E72D297353CC}">
              <c16:uniqueId val="{00000002-D292-49A3-A7F5-2F29077A06B3}"/>
            </c:ext>
          </c:extLst>
        </c:ser>
        <c:dLbls>
          <c:showLegendKey val="0"/>
          <c:showVal val="0"/>
          <c:showCatName val="0"/>
          <c:showSerName val="0"/>
          <c:showPercent val="0"/>
          <c:showBubbleSize val="0"/>
        </c:dLbls>
        <c:gapWidth val="71"/>
        <c:overlap val="32"/>
        <c:axId val="130420320"/>
        <c:axId val="1"/>
      </c:barChart>
      <c:catAx>
        <c:axId val="130420320"/>
        <c:scaling>
          <c:orientation val="maxMin"/>
        </c:scaling>
        <c:delete val="0"/>
        <c:axPos val="l"/>
        <c:numFmt formatCode="General"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9000"/>
          <c:min val="0"/>
        </c:scaling>
        <c:delete val="0"/>
        <c:axPos val="b"/>
        <c:majorGridlines/>
        <c:numFmt formatCode="#,##0.00\ [$€-1]"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30420320"/>
        <c:crosses val="max"/>
        <c:crossBetween val="between"/>
        <c:majorUnit val="2500"/>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58913634464894"/>
          <c:y val="0.13443830570902393"/>
          <c:w val="0.67138256656549067"/>
          <c:h val="0.79760284798654313"/>
        </c:manualLayout>
      </c:layout>
      <c:barChart>
        <c:barDir val="bar"/>
        <c:grouping val="clustered"/>
        <c:varyColors val="0"/>
        <c:ser>
          <c:idx val="0"/>
          <c:order val="0"/>
          <c:spPr>
            <a:solidFill>
              <a:srgbClr val="93A5B7"/>
            </a:solidFill>
          </c:spPr>
          <c:invertIfNegative val="0"/>
          <c:dPt>
            <c:idx val="11"/>
            <c:invertIfNegative val="0"/>
            <c:bubble3D val="0"/>
            <c:spPr>
              <a:solidFill>
                <a:srgbClr val="C00000"/>
              </a:solidFill>
            </c:spPr>
            <c:extLst>
              <c:ext xmlns:c16="http://schemas.microsoft.com/office/drawing/2014/chart" uri="{C3380CC4-5D6E-409C-BE32-E72D297353CC}">
                <c16:uniqueId val="{00000000-D181-4EA9-82DC-A4B34563DD81}"/>
              </c:ext>
            </c:extLst>
          </c:dPt>
          <c:dPt>
            <c:idx val="15"/>
            <c:invertIfNegative val="0"/>
            <c:bubble3D val="0"/>
            <c:spPr>
              <a:solidFill>
                <a:srgbClr val="00B050"/>
              </a:solidFill>
            </c:spPr>
            <c:extLst>
              <c:ext xmlns:c16="http://schemas.microsoft.com/office/drawing/2014/chart" uri="{C3380CC4-5D6E-409C-BE32-E72D297353CC}">
                <c16:uniqueId val="{00000001-D181-4EA9-82DC-A4B34563DD81}"/>
              </c:ext>
            </c:extLst>
          </c:dPt>
          <c:dLbls>
            <c:numFmt formatCode="#,##0\ \€" sourceLinked="0"/>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Fallbeispiele!$A$3:$A$18</c:f>
              <c:strCache>
                <c:ptCount val="16"/>
                <c:pt idx="0">
                  <c:v>Augustdorf</c:v>
                </c:pt>
                <c:pt idx="1">
                  <c:v>Bad Salzuflen</c:v>
                </c:pt>
                <c:pt idx="2">
                  <c:v>Barntrup</c:v>
                </c:pt>
                <c:pt idx="3">
                  <c:v>Blomberg</c:v>
                </c:pt>
                <c:pt idx="4">
                  <c:v>Detmold</c:v>
                </c:pt>
                <c:pt idx="5">
                  <c:v>Dörentrup</c:v>
                </c:pt>
                <c:pt idx="6">
                  <c:v>Extertal</c:v>
                </c:pt>
                <c:pt idx="7">
                  <c:v>Horn-Bad Meinberg</c:v>
                </c:pt>
                <c:pt idx="8">
                  <c:v>Kalletal</c:v>
                </c:pt>
                <c:pt idx="9">
                  <c:v>Lage</c:v>
                </c:pt>
                <c:pt idx="10">
                  <c:v>Lemgo</c:v>
                </c:pt>
                <c:pt idx="11">
                  <c:v>Leopoldshöhe</c:v>
                </c:pt>
                <c:pt idx="12">
                  <c:v>Lügde</c:v>
                </c:pt>
                <c:pt idx="13">
                  <c:v>Oerlinghausen</c:v>
                </c:pt>
                <c:pt idx="14">
                  <c:v>Schieder-Schwalenberg</c:v>
                </c:pt>
                <c:pt idx="15">
                  <c:v>Schlangen</c:v>
                </c:pt>
              </c:strCache>
            </c:strRef>
          </c:cat>
          <c:val>
            <c:numRef>
              <c:f>Fallbeispiele!$J$3:$J$18</c:f>
              <c:numCache>
                <c:formatCode>#,##0.00\ [$€-1]</c:formatCode>
                <c:ptCount val="16"/>
                <c:pt idx="0">
                  <c:v>796.7</c:v>
                </c:pt>
                <c:pt idx="1">
                  <c:v>703.81999999999994</c:v>
                </c:pt>
                <c:pt idx="2">
                  <c:v>824.09999999999991</c:v>
                </c:pt>
                <c:pt idx="3">
                  <c:v>825.59999999999991</c:v>
                </c:pt>
                <c:pt idx="4">
                  <c:v>911.69999999999993</c:v>
                </c:pt>
                <c:pt idx="5">
                  <c:v>938.3</c:v>
                </c:pt>
                <c:pt idx="6">
                  <c:v>880.6</c:v>
                </c:pt>
                <c:pt idx="7">
                  <c:v>838.5200000000001</c:v>
                </c:pt>
                <c:pt idx="8">
                  <c:v>954.52</c:v>
                </c:pt>
                <c:pt idx="9">
                  <c:v>1062.8600000000001</c:v>
                </c:pt>
                <c:pt idx="10">
                  <c:v>996.74000000000012</c:v>
                </c:pt>
                <c:pt idx="11">
                  <c:v>884.43999999999994</c:v>
                </c:pt>
                <c:pt idx="12">
                  <c:v>808.2</c:v>
                </c:pt>
                <c:pt idx="13">
                  <c:v>1015.7</c:v>
                </c:pt>
                <c:pt idx="14">
                  <c:v>818.2</c:v>
                </c:pt>
                <c:pt idx="15">
                  <c:v>753.58</c:v>
                </c:pt>
              </c:numCache>
            </c:numRef>
          </c:val>
          <c:extLst>
            <c:ext xmlns:c16="http://schemas.microsoft.com/office/drawing/2014/chart" uri="{C3380CC4-5D6E-409C-BE32-E72D297353CC}">
              <c16:uniqueId val="{00000002-D181-4EA9-82DC-A4B34563DD81}"/>
            </c:ext>
          </c:extLst>
        </c:ser>
        <c:dLbls>
          <c:showLegendKey val="0"/>
          <c:showVal val="0"/>
          <c:showCatName val="0"/>
          <c:showSerName val="0"/>
          <c:showPercent val="0"/>
          <c:showBubbleSize val="0"/>
        </c:dLbls>
        <c:gapWidth val="71"/>
        <c:overlap val="32"/>
        <c:axId val="98031688"/>
        <c:axId val="1"/>
      </c:barChart>
      <c:catAx>
        <c:axId val="98031688"/>
        <c:scaling>
          <c:orientation val="maxMin"/>
        </c:scaling>
        <c:delete val="0"/>
        <c:axPos val="l"/>
        <c:numFmt formatCode="General"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1000"/>
          <c:min val="0"/>
        </c:scaling>
        <c:delete val="0"/>
        <c:axPos val="b"/>
        <c:majorGridlines/>
        <c:numFmt formatCode="#,##0.00\ [$€-1]"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98031688"/>
        <c:crosses val="max"/>
        <c:crossBetween val="between"/>
        <c:majorUnit val="250"/>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58913634464894"/>
          <c:y val="0.13443830570902393"/>
          <c:w val="0.67138256656549067"/>
          <c:h val="0.79760284798654313"/>
        </c:manualLayout>
      </c:layout>
      <c:barChart>
        <c:barDir val="bar"/>
        <c:grouping val="clustered"/>
        <c:varyColors val="0"/>
        <c:ser>
          <c:idx val="0"/>
          <c:order val="0"/>
          <c:spPr>
            <a:solidFill>
              <a:srgbClr val="93A5B7"/>
            </a:solidFill>
          </c:spPr>
          <c:invertIfNegative val="0"/>
          <c:dPt>
            <c:idx val="7"/>
            <c:invertIfNegative val="0"/>
            <c:bubble3D val="0"/>
            <c:spPr>
              <a:solidFill>
                <a:srgbClr val="00B050"/>
              </a:solidFill>
            </c:spPr>
            <c:extLst>
              <c:ext xmlns:c16="http://schemas.microsoft.com/office/drawing/2014/chart" uri="{C3380CC4-5D6E-409C-BE32-E72D297353CC}">
                <c16:uniqueId val="{00000000-01B1-43B7-A1AD-7594DA6DAE72}"/>
              </c:ext>
            </c:extLst>
          </c:dPt>
          <c:dPt>
            <c:idx val="11"/>
            <c:invertIfNegative val="0"/>
            <c:bubble3D val="0"/>
            <c:spPr>
              <a:solidFill>
                <a:srgbClr val="C00000"/>
              </a:solidFill>
            </c:spPr>
            <c:extLst>
              <c:ext xmlns:c16="http://schemas.microsoft.com/office/drawing/2014/chart" uri="{C3380CC4-5D6E-409C-BE32-E72D297353CC}">
                <c16:uniqueId val="{00000001-01B1-43B7-A1AD-7594DA6DAE72}"/>
              </c:ext>
            </c:extLst>
          </c:dPt>
          <c:dPt>
            <c:idx val="15"/>
            <c:invertIfNegative val="0"/>
            <c:bubble3D val="0"/>
            <c:extLst>
              <c:ext xmlns:c16="http://schemas.microsoft.com/office/drawing/2014/chart" uri="{C3380CC4-5D6E-409C-BE32-E72D297353CC}">
                <c16:uniqueId val="{00000002-01B1-43B7-A1AD-7594DA6DAE72}"/>
              </c:ext>
            </c:extLst>
          </c:dPt>
          <c:dLbls>
            <c:numFmt formatCode="#,##0\ \€" sourceLinked="0"/>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Fallbeispiele!$A$3:$A$18</c:f>
              <c:strCache>
                <c:ptCount val="16"/>
                <c:pt idx="0">
                  <c:v>Augustdorf</c:v>
                </c:pt>
                <c:pt idx="1">
                  <c:v>Bad Salzuflen</c:v>
                </c:pt>
                <c:pt idx="2">
                  <c:v>Barntrup</c:v>
                </c:pt>
                <c:pt idx="3">
                  <c:v>Blomberg</c:v>
                </c:pt>
                <c:pt idx="4">
                  <c:v>Detmold</c:v>
                </c:pt>
                <c:pt idx="5">
                  <c:v>Dörentrup</c:v>
                </c:pt>
                <c:pt idx="6">
                  <c:v>Extertal</c:v>
                </c:pt>
                <c:pt idx="7">
                  <c:v>Horn-Bad Meinberg</c:v>
                </c:pt>
                <c:pt idx="8">
                  <c:v>Kalletal</c:v>
                </c:pt>
                <c:pt idx="9">
                  <c:v>Lage</c:v>
                </c:pt>
                <c:pt idx="10">
                  <c:v>Lemgo</c:v>
                </c:pt>
                <c:pt idx="11">
                  <c:v>Leopoldshöhe</c:v>
                </c:pt>
                <c:pt idx="12">
                  <c:v>Lügde</c:v>
                </c:pt>
                <c:pt idx="13">
                  <c:v>Oerlinghausen</c:v>
                </c:pt>
                <c:pt idx="14">
                  <c:v>Schieder-Schwalenberg</c:v>
                </c:pt>
                <c:pt idx="15">
                  <c:v>Schlangen</c:v>
                </c:pt>
              </c:strCache>
            </c:strRef>
          </c:cat>
          <c:val>
            <c:numRef>
              <c:f>Fallbeispiele!$D$3:$D$18</c:f>
              <c:numCache>
                <c:formatCode>#,##0.00\ [$€-1]</c:formatCode>
                <c:ptCount val="16"/>
                <c:pt idx="0">
                  <c:v>30910</c:v>
                </c:pt>
                <c:pt idx="1">
                  <c:v>35653.32</c:v>
                </c:pt>
                <c:pt idx="2">
                  <c:v>44716.9</c:v>
                </c:pt>
                <c:pt idx="3">
                  <c:v>43071</c:v>
                </c:pt>
                <c:pt idx="4">
                  <c:v>57968</c:v>
                </c:pt>
                <c:pt idx="5">
                  <c:v>51398.400000000001</c:v>
                </c:pt>
                <c:pt idx="6">
                  <c:v>39700</c:v>
                </c:pt>
                <c:pt idx="7">
                  <c:v>37398.720000000001</c:v>
                </c:pt>
                <c:pt idx="8">
                  <c:v>44056.32</c:v>
                </c:pt>
                <c:pt idx="9">
                  <c:v>56880.36</c:v>
                </c:pt>
                <c:pt idx="10">
                  <c:v>48135.34</c:v>
                </c:pt>
                <c:pt idx="11">
                  <c:v>51309.84</c:v>
                </c:pt>
                <c:pt idx="12">
                  <c:v>36033</c:v>
                </c:pt>
                <c:pt idx="13">
                  <c:v>73131</c:v>
                </c:pt>
                <c:pt idx="14">
                  <c:v>43542</c:v>
                </c:pt>
                <c:pt idx="15">
                  <c:v>37462.68</c:v>
                </c:pt>
              </c:numCache>
            </c:numRef>
          </c:val>
          <c:extLst>
            <c:ext xmlns:c16="http://schemas.microsoft.com/office/drawing/2014/chart" uri="{C3380CC4-5D6E-409C-BE32-E72D297353CC}">
              <c16:uniqueId val="{00000003-01B1-43B7-A1AD-7594DA6DAE72}"/>
            </c:ext>
          </c:extLst>
        </c:ser>
        <c:dLbls>
          <c:showLegendKey val="0"/>
          <c:showVal val="0"/>
          <c:showCatName val="0"/>
          <c:showSerName val="0"/>
          <c:showPercent val="0"/>
          <c:showBubbleSize val="0"/>
        </c:dLbls>
        <c:gapWidth val="71"/>
        <c:overlap val="32"/>
        <c:axId val="129374712"/>
        <c:axId val="1"/>
      </c:barChart>
      <c:catAx>
        <c:axId val="129374712"/>
        <c:scaling>
          <c:orientation val="maxMin"/>
        </c:scaling>
        <c:delete val="0"/>
        <c:axPos val="l"/>
        <c:numFmt formatCode="General"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65000"/>
          <c:min val="0"/>
        </c:scaling>
        <c:delete val="0"/>
        <c:axPos val="b"/>
        <c:majorGridlines/>
        <c:numFmt formatCode="#,##0.00\ [$€-1]"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29374712"/>
        <c:crosses val="max"/>
        <c:crossBetween val="between"/>
        <c:majorUnit val="25000"/>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58913634464894"/>
          <c:y val="0.13443830570902393"/>
          <c:w val="0.67138256656549067"/>
          <c:h val="0.79760284798654313"/>
        </c:manualLayout>
      </c:layout>
      <c:barChart>
        <c:barDir val="bar"/>
        <c:grouping val="clustered"/>
        <c:varyColors val="0"/>
        <c:ser>
          <c:idx val="0"/>
          <c:order val="0"/>
          <c:spPr>
            <a:solidFill>
              <a:srgbClr val="93A5B7"/>
            </a:solidFill>
          </c:spPr>
          <c:invertIfNegative val="0"/>
          <c:dPt>
            <c:idx val="7"/>
            <c:invertIfNegative val="0"/>
            <c:bubble3D val="0"/>
            <c:extLst>
              <c:ext xmlns:c16="http://schemas.microsoft.com/office/drawing/2014/chart" uri="{C3380CC4-5D6E-409C-BE32-E72D297353CC}">
                <c16:uniqueId val="{00000000-4B6B-483C-BECF-B75D8E682E4C}"/>
              </c:ext>
            </c:extLst>
          </c:dPt>
          <c:dPt>
            <c:idx val="11"/>
            <c:invertIfNegative val="0"/>
            <c:bubble3D val="0"/>
            <c:spPr>
              <a:solidFill>
                <a:srgbClr val="C00000"/>
              </a:solidFill>
            </c:spPr>
            <c:extLst>
              <c:ext xmlns:c16="http://schemas.microsoft.com/office/drawing/2014/chart" uri="{C3380CC4-5D6E-409C-BE32-E72D297353CC}">
                <c16:uniqueId val="{00000001-4B6B-483C-BECF-B75D8E682E4C}"/>
              </c:ext>
            </c:extLst>
          </c:dPt>
          <c:dPt>
            <c:idx val="15"/>
            <c:invertIfNegative val="0"/>
            <c:bubble3D val="0"/>
            <c:spPr>
              <a:solidFill>
                <a:srgbClr val="00B050"/>
              </a:solidFill>
            </c:spPr>
            <c:extLst>
              <c:ext xmlns:c16="http://schemas.microsoft.com/office/drawing/2014/chart" uri="{C3380CC4-5D6E-409C-BE32-E72D297353CC}">
                <c16:uniqueId val="{00000002-4B6B-483C-BECF-B75D8E682E4C}"/>
              </c:ext>
            </c:extLst>
          </c:dPt>
          <c:dLbls>
            <c:numFmt formatCode="#,##0\ \€" sourceLinked="0"/>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Fallbeispiele!$A$3:$A$18</c:f>
              <c:strCache>
                <c:ptCount val="16"/>
                <c:pt idx="0">
                  <c:v>Augustdorf</c:v>
                </c:pt>
                <c:pt idx="1">
                  <c:v>Bad Salzuflen</c:v>
                </c:pt>
                <c:pt idx="2">
                  <c:v>Barntrup</c:v>
                </c:pt>
                <c:pt idx="3">
                  <c:v>Blomberg</c:v>
                </c:pt>
                <c:pt idx="4">
                  <c:v>Detmold</c:v>
                </c:pt>
                <c:pt idx="5">
                  <c:v>Dörentrup</c:v>
                </c:pt>
                <c:pt idx="6">
                  <c:v>Extertal</c:v>
                </c:pt>
                <c:pt idx="7">
                  <c:v>Horn-Bad Meinberg</c:v>
                </c:pt>
                <c:pt idx="8">
                  <c:v>Kalletal</c:v>
                </c:pt>
                <c:pt idx="9">
                  <c:v>Lage</c:v>
                </c:pt>
                <c:pt idx="10">
                  <c:v>Lemgo</c:v>
                </c:pt>
                <c:pt idx="11">
                  <c:v>Leopoldshöhe</c:v>
                </c:pt>
                <c:pt idx="12">
                  <c:v>Lügde</c:v>
                </c:pt>
                <c:pt idx="13">
                  <c:v>Oerlinghausen</c:v>
                </c:pt>
                <c:pt idx="14">
                  <c:v>Schieder-Schwalenberg</c:v>
                </c:pt>
                <c:pt idx="15">
                  <c:v>Schlangen</c:v>
                </c:pt>
              </c:strCache>
            </c:strRef>
          </c:cat>
          <c:val>
            <c:numRef>
              <c:f>Fallbeispiele!$F$3:$F$18</c:f>
              <c:numCache>
                <c:formatCode>#,##0.00\ [$€-1]</c:formatCode>
                <c:ptCount val="16"/>
                <c:pt idx="0">
                  <c:v>14140</c:v>
                </c:pt>
                <c:pt idx="1">
                  <c:v>14921.32</c:v>
                </c:pt>
                <c:pt idx="2">
                  <c:v>18890.900000000001</c:v>
                </c:pt>
                <c:pt idx="3">
                  <c:v>18131</c:v>
                </c:pt>
                <c:pt idx="4">
                  <c:v>22997</c:v>
                </c:pt>
                <c:pt idx="5">
                  <c:v>20222.400000000001</c:v>
                </c:pt>
                <c:pt idx="6">
                  <c:v>16635</c:v>
                </c:pt>
                <c:pt idx="7">
                  <c:v>16470.72</c:v>
                </c:pt>
                <c:pt idx="8">
                  <c:v>18974.32</c:v>
                </c:pt>
                <c:pt idx="9">
                  <c:v>23505.360000000001</c:v>
                </c:pt>
                <c:pt idx="10">
                  <c:v>19881.34</c:v>
                </c:pt>
                <c:pt idx="11">
                  <c:v>21056.84</c:v>
                </c:pt>
                <c:pt idx="12">
                  <c:v>15068</c:v>
                </c:pt>
                <c:pt idx="13">
                  <c:v>28600</c:v>
                </c:pt>
                <c:pt idx="14">
                  <c:v>18180</c:v>
                </c:pt>
                <c:pt idx="15">
                  <c:v>15572.68</c:v>
                </c:pt>
              </c:numCache>
            </c:numRef>
          </c:val>
          <c:extLst>
            <c:ext xmlns:c16="http://schemas.microsoft.com/office/drawing/2014/chart" uri="{C3380CC4-5D6E-409C-BE32-E72D297353CC}">
              <c16:uniqueId val="{00000003-4B6B-483C-BECF-B75D8E682E4C}"/>
            </c:ext>
          </c:extLst>
        </c:ser>
        <c:dLbls>
          <c:showLegendKey val="0"/>
          <c:showVal val="0"/>
          <c:showCatName val="0"/>
          <c:showSerName val="0"/>
          <c:showPercent val="0"/>
          <c:showBubbleSize val="0"/>
        </c:dLbls>
        <c:gapWidth val="71"/>
        <c:overlap val="32"/>
        <c:axId val="98016384"/>
        <c:axId val="1"/>
      </c:barChart>
      <c:catAx>
        <c:axId val="98016384"/>
        <c:scaling>
          <c:orientation val="maxMin"/>
        </c:scaling>
        <c:delete val="0"/>
        <c:axPos val="l"/>
        <c:numFmt formatCode="General"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30000"/>
          <c:min val="0"/>
        </c:scaling>
        <c:delete val="0"/>
        <c:axPos val="b"/>
        <c:majorGridlines/>
        <c:numFmt formatCode="#,##0.00\ [$€-1]" sourceLinked="1"/>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98016384"/>
        <c:crosses val="max"/>
        <c:crossBetween val="between"/>
        <c:majorUnit val="10000"/>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8</xdr:col>
      <xdr:colOff>152400</xdr:colOff>
      <xdr:row>3</xdr:row>
      <xdr:rowOff>19050</xdr:rowOff>
    </xdr:from>
    <xdr:to>
      <xdr:col>10</xdr:col>
      <xdr:colOff>819150</xdr:colOff>
      <xdr:row>5</xdr:row>
      <xdr:rowOff>180975</xdr:rowOff>
    </xdr:to>
    <xdr:pic>
      <xdr:nvPicPr>
        <xdr:cNvPr id="6002" name="Grafik 1">
          <a:extLst>
            <a:ext uri="{FF2B5EF4-FFF2-40B4-BE49-F238E27FC236}">
              <a16:creationId xmlns:a16="http://schemas.microsoft.com/office/drawing/2014/main" id="{00000000-0008-0000-0000-0000721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304800"/>
          <a:ext cx="2476500" cy="561975"/>
        </a:xfrm>
        <a:prstGeom prst="rect">
          <a:avLst/>
        </a:prstGeom>
        <a:noFill/>
        <a:ln w="12700">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85724</xdr:colOff>
      <xdr:row>1</xdr:row>
      <xdr:rowOff>19050</xdr:rowOff>
    </xdr:from>
    <xdr:to>
      <xdr:col>29</xdr:col>
      <xdr:colOff>264582</xdr:colOff>
      <xdr:row>38</xdr:row>
      <xdr:rowOff>228600</xdr:rowOff>
    </xdr:to>
    <xdr:graphicFrame macro="">
      <xdr:nvGraphicFramePr>
        <xdr:cNvPr id="6003" name="Diagramm 1">
          <a:extLst>
            <a:ext uri="{FF2B5EF4-FFF2-40B4-BE49-F238E27FC236}">
              <a16:creationId xmlns:a16="http://schemas.microsoft.com/office/drawing/2014/main" id="{00000000-0008-0000-0000-0000731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85725</xdr:colOff>
      <xdr:row>1</xdr:row>
      <xdr:rowOff>95250</xdr:rowOff>
    </xdr:from>
    <xdr:to>
      <xdr:col>26</xdr:col>
      <xdr:colOff>438150</xdr:colOff>
      <xdr:row>3</xdr:row>
      <xdr:rowOff>171450</xdr:rowOff>
    </xdr:to>
    <xdr:pic>
      <xdr:nvPicPr>
        <xdr:cNvPr id="6004" name="Grafik 1">
          <a:extLst>
            <a:ext uri="{FF2B5EF4-FFF2-40B4-BE49-F238E27FC236}">
              <a16:creationId xmlns:a16="http://schemas.microsoft.com/office/drawing/2014/main" id="{00000000-0008-0000-0000-00007417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30575" y="133350"/>
          <a:ext cx="1447800" cy="323850"/>
        </a:xfrm>
        <a:prstGeom prst="rect">
          <a:avLst/>
        </a:prstGeom>
        <a:noFill/>
        <a:ln w="12700">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0.2322</cdr:x>
      <cdr:y>0.00138</cdr:y>
    </cdr:from>
    <cdr:to>
      <cdr:x>0.80509</cdr:x>
      <cdr:y>0.1326</cdr:y>
    </cdr:to>
    <cdr:sp macro="" textlink="">
      <cdr:nvSpPr>
        <cdr:cNvPr id="2" name="Textfeld 1"/>
        <cdr:cNvSpPr txBox="1"/>
      </cdr:nvSpPr>
      <cdr:spPr>
        <a:xfrm xmlns:a="http://schemas.openxmlformats.org/drawingml/2006/main">
          <a:off x="2609811" y="9502"/>
          <a:ext cx="6438994" cy="9048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200"/>
            </a:lnSpc>
          </a:pPr>
          <a:r>
            <a:rPr lang="de-DE" sz="2000" b="1"/>
            <a:t>Frisch</a:t>
          </a:r>
          <a:r>
            <a:rPr lang="de-DE" sz="2000" b="1" baseline="0"/>
            <a:t> und Abwassergebühren 2015 in lippischen Kommunen </a:t>
          </a:r>
          <a:br>
            <a:rPr lang="de-DE" sz="2000" b="1" baseline="0"/>
          </a:br>
          <a:r>
            <a:rPr lang="de-DE" sz="2000" b="1" baseline="0"/>
            <a:t>am Beispiel einer Familie</a:t>
          </a:r>
        </a:p>
        <a:p xmlns:a="http://schemas.openxmlformats.org/drawingml/2006/main">
          <a:pPr marL="0" marR="0" indent="0" algn="ctr" defTabSz="914400" eaLnBrk="1" fontAlgn="auto" latinLnBrk="0" hangingPunct="1">
            <a:lnSpc>
              <a:spcPts val="1200"/>
            </a:lnSpc>
            <a:spcBef>
              <a:spcPts val="0"/>
            </a:spcBef>
            <a:spcAft>
              <a:spcPts val="0"/>
            </a:spcAft>
            <a:buClrTx/>
            <a:buSzTx/>
            <a:buFontTx/>
            <a:buNone/>
            <a:tabLst/>
            <a:defRPr/>
          </a:pPr>
          <a:r>
            <a:rPr lang="de-DE" sz="1100" b="0">
              <a:effectLst/>
              <a:latin typeface="+mn-lt"/>
              <a:ea typeface="+mn-ea"/>
              <a:cs typeface="+mn-cs"/>
            </a:rPr>
            <a:t>(100 cbm Frischwasser, 100 cbm</a:t>
          </a:r>
          <a:r>
            <a:rPr lang="de-DE" sz="1100" b="0" baseline="0">
              <a:effectLst/>
              <a:latin typeface="+mn-lt"/>
              <a:ea typeface="+mn-ea"/>
              <a:cs typeface="+mn-cs"/>
            </a:rPr>
            <a:t>  Abwasser, 150 qm versiegelte Fläche)</a:t>
          </a:r>
          <a:endParaRPr lang="de-DE" sz="2000">
            <a:effectLst/>
          </a:endParaRPr>
        </a:p>
        <a:p xmlns:a="http://schemas.openxmlformats.org/drawingml/2006/main">
          <a:pPr algn="ctr">
            <a:lnSpc>
              <a:spcPts val="2200"/>
            </a:lnSpc>
          </a:pPr>
          <a:endParaRPr lang="de-DE" sz="2000" b="1"/>
        </a:p>
      </cdr:txBody>
    </cdr:sp>
  </cdr:relSizeAnchor>
  <cdr:relSizeAnchor xmlns:cdr="http://schemas.openxmlformats.org/drawingml/2006/chartDrawing">
    <cdr:from>
      <cdr:x>0.70283</cdr:x>
      <cdr:y>0.13674</cdr:y>
    </cdr:from>
    <cdr:to>
      <cdr:x>0.70452</cdr:x>
      <cdr:y>0.93232</cdr:y>
    </cdr:to>
    <cdr:cxnSp macro="">
      <cdr:nvCxnSpPr>
        <cdr:cNvPr id="4" name="Gerade Verbindung 3">
          <a:extLst xmlns:a="http://schemas.openxmlformats.org/drawingml/2006/main">
            <a:ext uri="{FF2B5EF4-FFF2-40B4-BE49-F238E27FC236}">
              <a16:creationId xmlns:a16="http://schemas.microsoft.com/office/drawing/2014/main" id="{B3EC48BA-8E4A-489F-949A-99DE48752EA8}"/>
            </a:ext>
          </a:extLst>
        </cdr:cNvPr>
        <cdr:cNvCxnSpPr/>
      </cdr:nvCxnSpPr>
      <cdr:spPr>
        <a:xfrm xmlns:a="http://schemas.openxmlformats.org/drawingml/2006/main" flipV="1">
          <a:off x="7899400" y="942975"/>
          <a:ext cx="19050" cy="5486400"/>
        </a:xfrm>
        <a:prstGeom xmlns:a="http://schemas.openxmlformats.org/drawingml/2006/main" prst="line">
          <a:avLst/>
        </a:prstGeom>
        <a:ln xmlns:a="http://schemas.openxmlformats.org/drawingml/2006/main">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0.68333</cdr:x>
      <cdr:y>0.16436</cdr:y>
    </cdr:from>
    <cdr:to>
      <cdr:x>0.72034</cdr:x>
      <cdr:y>0.22376</cdr:y>
    </cdr:to>
    <cdr:sp macro="" textlink="">
      <cdr:nvSpPr>
        <cdr:cNvPr id="5" name="Textfeld 2"/>
        <cdr:cNvSpPr txBox="1"/>
      </cdr:nvSpPr>
      <cdr:spPr>
        <a:xfrm xmlns:a="http://schemas.openxmlformats.org/drawingml/2006/main">
          <a:off x="7680325" y="1133475"/>
          <a:ext cx="415925" cy="409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de-DE" sz="2400" b="1" i="0" u="none" strike="noStrike" kern="0" cap="none" spc="0" normalizeH="0" baseline="0" noProof="0">
              <a:ln>
                <a:noFill/>
              </a:ln>
              <a:solidFill>
                <a:srgbClr val="0070C0"/>
              </a:solidFill>
              <a:effectLst/>
              <a:uLnTx/>
              <a:uFillTx/>
              <a:latin typeface="+mn-lt"/>
              <a:ea typeface="+mn-ea"/>
              <a:cs typeface="+mn-cs"/>
              <a:sym typeface="Symbol"/>
            </a:rPr>
            <a:t>  </a:t>
          </a:r>
          <a:r>
            <a:rPr kumimoji="0" lang="de-DE" sz="1200" b="0" i="0" u="none" strike="noStrike" kern="0" cap="none" spc="0" normalizeH="0" baseline="0" noProof="0">
              <a:ln>
                <a:noFill/>
              </a:ln>
              <a:solidFill>
                <a:srgbClr val="0070C0"/>
              </a:solidFill>
              <a:effectLst/>
              <a:uLnTx/>
              <a:uFillTx/>
              <a:latin typeface="+mn-lt"/>
              <a:ea typeface="+mn-ea"/>
              <a:cs typeface="+mn-cs"/>
              <a:sym typeface="Symbol"/>
            </a:rPr>
            <a:t>Lippe</a:t>
          </a:r>
          <a:endParaRPr kumimoji="0" lang="de-DE" sz="12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0.23305</cdr:x>
      <cdr:y>0.00414</cdr:y>
    </cdr:from>
    <cdr:to>
      <cdr:x>0.80594</cdr:x>
      <cdr:y>0.1326</cdr:y>
    </cdr:to>
    <cdr:sp macro="" textlink="">
      <cdr:nvSpPr>
        <cdr:cNvPr id="2" name="Textfeld 1"/>
        <cdr:cNvSpPr txBox="1"/>
      </cdr:nvSpPr>
      <cdr:spPr>
        <a:xfrm xmlns:a="http://schemas.openxmlformats.org/drawingml/2006/main">
          <a:off x="2619336" y="28552"/>
          <a:ext cx="6438994" cy="8858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200"/>
            </a:lnSpc>
          </a:pPr>
          <a:r>
            <a:rPr lang="de-DE" sz="2000" b="1"/>
            <a:t>Frisch</a:t>
          </a:r>
          <a:r>
            <a:rPr lang="de-DE" sz="2000" b="1" baseline="0"/>
            <a:t> und Abwassergebühren 2015 in lippischen Kommunen </a:t>
          </a:r>
          <a:br>
            <a:rPr lang="de-DE" sz="2000" b="1" baseline="0"/>
          </a:br>
          <a:r>
            <a:rPr lang="de-DE" sz="2000" b="1" baseline="0"/>
            <a:t>am Beispiel eines Kunststoff verarbeitenden Betriebes</a:t>
          </a:r>
        </a:p>
        <a:p xmlns:a="http://schemas.openxmlformats.org/drawingml/2006/main">
          <a:pPr marL="0" marR="0" indent="0" algn="ctr" defTabSz="914400" eaLnBrk="1" fontAlgn="auto" latinLnBrk="0" hangingPunct="1">
            <a:lnSpc>
              <a:spcPts val="1200"/>
            </a:lnSpc>
            <a:spcBef>
              <a:spcPts val="0"/>
            </a:spcBef>
            <a:spcAft>
              <a:spcPts val="0"/>
            </a:spcAft>
            <a:buClrTx/>
            <a:buSzTx/>
            <a:buFontTx/>
            <a:buNone/>
            <a:tabLst/>
            <a:defRPr/>
          </a:pPr>
          <a:r>
            <a:rPr lang="de-DE" sz="1100" b="0">
              <a:effectLst/>
              <a:latin typeface="+mn-lt"/>
              <a:ea typeface="+mn-ea"/>
              <a:cs typeface="+mn-cs"/>
            </a:rPr>
            <a:t>(4.500 cbm Frischwasser, 3.900 cbm</a:t>
          </a:r>
          <a:r>
            <a:rPr lang="de-DE" sz="1100" b="0" baseline="0">
              <a:effectLst/>
              <a:latin typeface="+mn-lt"/>
              <a:ea typeface="+mn-ea"/>
              <a:cs typeface="+mn-cs"/>
            </a:rPr>
            <a:t>  Abwasser, 30.000 qm versiegelte Fläche)</a:t>
          </a:r>
          <a:endParaRPr lang="de-DE" sz="2000">
            <a:effectLst/>
          </a:endParaRPr>
        </a:p>
        <a:p xmlns:a="http://schemas.openxmlformats.org/drawingml/2006/main">
          <a:pPr algn="ctr">
            <a:lnSpc>
              <a:spcPts val="2200"/>
            </a:lnSpc>
          </a:pPr>
          <a:endParaRPr lang="de-DE" sz="2000" b="1"/>
        </a:p>
      </cdr:txBody>
    </cdr:sp>
  </cdr:relSizeAnchor>
  <cdr:relSizeAnchor xmlns:cdr="http://schemas.openxmlformats.org/drawingml/2006/chartDrawing">
    <cdr:from>
      <cdr:x>0.2322</cdr:x>
      <cdr:y>0.01519</cdr:y>
    </cdr:from>
    <cdr:to>
      <cdr:x>0.80509</cdr:x>
      <cdr:y>0.12569</cdr:y>
    </cdr:to>
    <cdr:sp macro="" textlink="">
      <cdr:nvSpPr>
        <cdr:cNvPr id="3" name="Textfeld 1"/>
        <cdr:cNvSpPr txBox="1"/>
      </cdr:nvSpPr>
      <cdr:spPr>
        <a:xfrm xmlns:a="http://schemas.openxmlformats.org/drawingml/2006/main">
          <a:off x="2609850" y="104775"/>
          <a:ext cx="6438900" cy="7619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de-DE" sz="2000" b="1"/>
        </a:p>
      </cdr:txBody>
    </cdr:sp>
  </cdr:relSizeAnchor>
  <cdr:relSizeAnchor xmlns:cdr="http://schemas.openxmlformats.org/drawingml/2006/chartDrawing">
    <cdr:from>
      <cdr:x>0.65</cdr:x>
      <cdr:y>0.13444</cdr:y>
    </cdr:from>
    <cdr:to>
      <cdr:x>0.6517</cdr:x>
      <cdr:y>0.93002</cdr:y>
    </cdr:to>
    <cdr:cxnSp macro="">
      <cdr:nvCxnSpPr>
        <cdr:cNvPr id="4" name="Gerade Verbindung 3">
          <a:extLst xmlns:a="http://schemas.openxmlformats.org/drawingml/2006/main">
            <a:ext uri="{FF2B5EF4-FFF2-40B4-BE49-F238E27FC236}">
              <a16:creationId xmlns:a16="http://schemas.microsoft.com/office/drawing/2014/main" id="{0ADD1652-C9D5-4F8D-99D4-77F9CE1563C7}"/>
            </a:ext>
          </a:extLst>
        </cdr:cNvPr>
        <cdr:cNvCxnSpPr/>
      </cdr:nvCxnSpPr>
      <cdr:spPr>
        <a:xfrm xmlns:a="http://schemas.openxmlformats.org/drawingml/2006/main" flipV="1">
          <a:off x="7305675" y="927100"/>
          <a:ext cx="19050" cy="5486400"/>
        </a:xfrm>
        <a:prstGeom xmlns:a="http://schemas.openxmlformats.org/drawingml/2006/main" prst="line">
          <a:avLst/>
        </a:prstGeom>
        <a:ln xmlns:a="http://schemas.openxmlformats.org/drawingml/2006/main">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0.63249</cdr:x>
      <cdr:y>0.16114</cdr:y>
    </cdr:from>
    <cdr:to>
      <cdr:x>0.72627</cdr:x>
      <cdr:y>0.22053</cdr:y>
    </cdr:to>
    <cdr:sp macro="" textlink="">
      <cdr:nvSpPr>
        <cdr:cNvPr id="5" name="Textfeld 2"/>
        <cdr:cNvSpPr txBox="1"/>
      </cdr:nvSpPr>
      <cdr:spPr>
        <a:xfrm xmlns:a="http://schemas.openxmlformats.org/drawingml/2006/main">
          <a:off x="7108825" y="1111250"/>
          <a:ext cx="1054100" cy="409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de-DE" sz="2400" b="1">
              <a:solidFill>
                <a:srgbClr val="0070C0"/>
              </a:solidFill>
              <a:sym typeface="Symbol"/>
            </a:rPr>
            <a:t> </a:t>
          </a:r>
          <a:r>
            <a:rPr lang="de-DE" sz="1200" b="0">
              <a:solidFill>
                <a:srgbClr val="0070C0"/>
              </a:solidFill>
              <a:sym typeface="Symbol"/>
            </a:rPr>
            <a:t>Lippe</a:t>
          </a:r>
          <a:endParaRPr lang="de-DE" sz="1200" b="0">
            <a:effectLst/>
          </a:endParaRPr>
        </a:p>
        <a:p xmlns:a="http://schemas.openxmlformats.org/drawingml/2006/main">
          <a:endParaRPr lang="de-DE" sz="2400" b="1">
            <a:solidFill>
              <a:srgbClr val="0070C0"/>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0.23389</cdr:x>
      <cdr:y>0.00138</cdr:y>
    </cdr:from>
    <cdr:to>
      <cdr:x>0.80678</cdr:x>
      <cdr:y>0.13122</cdr:y>
    </cdr:to>
    <cdr:sp macro="" textlink="">
      <cdr:nvSpPr>
        <cdr:cNvPr id="2" name="Textfeld 1"/>
        <cdr:cNvSpPr txBox="1"/>
      </cdr:nvSpPr>
      <cdr:spPr>
        <a:xfrm xmlns:a="http://schemas.openxmlformats.org/drawingml/2006/main">
          <a:off x="2628861" y="9502"/>
          <a:ext cx="6438994" cy="895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200"/>
            </a:lnSpc>
          </a:pPr>
          <a:r>
            <a:rPr lang="de-DE" sz="2000" b="1"/>
            <a:t>Frisch</a:t>
          </a:r>
          <a:r>
            <a:rPr lang="de-DE" sz="2000" b="1" baseline="0"/>
            <a:t> und Abwassergebühren 2015 in lippischen Kommunen </a:t>
          </a:r>
          <a:br>
            <a:rPr lang="de-DE" sz="2000" b="1" baseline="0"/>
          </a:br>
          <a:r>
            <a:rPr lang="de-DE" sz="2000" b="1" baseline="0"/>
            <a:t>am Beispiel einer Spedition</a:t>
          </a:r>
        </a:p>
        <a:p xmlns:a="http://schemas.openxmlformats.org/drawingml/2006/main">
          <a:pPr marL="0" marR="0" indent="0" algn="ctr" defTabSz="914400" eaLnBrk="1" fontAlgn="auto" latinLnBrk="0" hangingPunct="1">
            <a:lnSpc>
              <a:spcPts val="1200"/>
            </a:lnSpc>
            <a:spcBef>
              <a:spcPts val="0"/>
            </a:spcBef>
            <a:spcAft>
              <a:spcPts val="0"/>
            </a:spcAft>
            <a:buClrTx/>
            <a:buSzTx/>
            <a:buFontTx/>
            <a:buNone/>
            <a:tabLst/>
            <a:defRPr/>
          </a:pPr>
          <a:r>
            <a:rPr lang="de-DE" sz="1100" b="0">
              <a:effectLst/>
              <a:latin typeface="+mn-lt"/>
              <a:ea typeface="+mn-ea"/>
              <a:cs typeface="+mn-cs"/>
            </a:rPr>
            <a:t>(2.000 cbm Frischwasser, 2.000 cbm</a:t>
          </a:r>
          <a:r>
            <a:rPr lang="de-DE" sz="1100" b="0" baseline="0">
              <a:effectLst/>
              <a:latin typeface="+mn-lt"/>
              <a:ea typeface="+mn-ea"/>
              <a:cs typeface="+mn-cs"/>
            </a:rPr>
            <a:t>  Abwasser, 10.000 qm versiegelte Fläche)</a:t>
          </a:r>
          <a:endParaRPr lang="de-DE" sz="2000">
            <a:effectLst/>
          </a:endParaRPr>
        </a:p>
        <a:p xmlns:a="http://schemas.openxmlformats.org/drawingml/2006/main">
          <a:pPr algn="ctr">
            <a:lnSpc>
              <a:spcPts val="2200"/>
            </a:lnSpc>
          </a:pPr>
          <a:endParaRPr lang="de-DE" sz="2000" b="1"/>
        </a:p>
      </cdr:txBody>
    </cdr:sp>
  </cdr:relSizeAnchor>
  <cdr:relSizeAnchor xmlns:cdr="http://schemas.openxmlformats.org/drawingml/2006/chartDrawing">
    <cdr:from>
      <cdr:x>0.2322</cdr:x>
      <cdr:y>0.01519</cdr:y>
    </cdr:from>
    <cdr:to>
      <cdr:x>0.80509</cdr:x>
      <cdr:y>0.12569</cdr:y>
    </cdr:to>
    <cdr:sp macro="" textlink="">
      <cdr:nvSpPr>
        <cdr:cNvPr id="3" name="Textfeld 1"/>
        <cdr:cNvSpPr txBox="1"/>
      </cdr:nvSpPr>
      <cdr:spPr>
        <a:xfrm xmlns:a="http://schemas.openxmlformats.org/drawingml/2006/main">
          <a:off x="2609850" y="104775"/>
          <a:ext cx="6438900" cy="7619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de-DE" sz="2000" b="1"/>
        </a:p>
      </cdr:txBody>
    </cdr:sp>
  </cdr:relSizeAnchor>
  <cdr:relSizeAnchor xmlns:cdr="http://schemas.openxmlformats.org/drawingml/2006/chartDrawing">
    <cdr:from>
      <cdr:x>0.60678</cdr:x>
      <cdr:y>0.13306</cdr:y>
    </cdr:from>
    <cdr:to>
      <cdr:x>0.60847</cdr:x>
      <cdr:y>0.92864</cdr:y>
    </cdr:to>
    <cdr:cxnSp macro="">
      <cdr:nvCxnSpPr>
        <cdr:cNvPr id="4" name="Gerade Verbindung 3">
          <a:extLst xmlns:a="http://schemas.openxmlformats.org/drawingml/2006/main">
            <a:ext uri="{FF2B5EF4-FFF2-40B4-BE49-F238E27FC236}">
              <a16:creationId xmlns:a16="http://schemas.microsoft.com/office/drawing/2014/main" id="{0276DF8C-B984-440C-B589-D1554F76AA25}"/>
            </a:ext>
          </a:extLst>
        </cdr:cNvPr>
        <cdr:cNvCxnSpPr/>
      </cdr:nvCxnSpPr>
      <cdr:spPr>
        <a:xfrm xmlns:a="http://schemas.openxmlformats.org/drawingml/2006/main" flipV="1">
          <a:off x="6819900" y="917575"/>
          <a:ext cx="19050" cy="5486400"/>
        </a:xfrm>
        <a:prstGeom xmlns:a="http://schemas.openxmlformats.org/drawingml/2006/main" prst="line">
          <a:avLst/>
        </a:prstGeom>
        <a:ln xmlns:a="http://schemas.openxmlformats.org/drawingml/2006/main">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0.58927</cdr:x>
      <cdr:y>0.15976</cdr:y>
    </cdr:from>
    <cdr:to>
      <cdr:x>0.66102</cdr:x>
      <cdr:y>0.21915</cdr:y>
    </cdr:to>
    <cdr:sp macro="" textlink="">
      <cdr:nvSpPr>
        <cdr:cNvPr id="5" name="Textfeld 2"/>
        <cdr:cNvSpPr txBox="1"/>
      </cdr:nvSpPr>
      <cdr:spPr>
        <a:xfrm xmlns:a="http://schemas.openxmlformats.org/drawingml/2006/main">
          <a:off x="6623050" y="1101725"/>
          <a:ext cx="806450" cy="409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400" b="1">
              <a:solidFill>
                <a:srgbClr val="0070C0"/>
              </a:solidFill>
              <a:sym typeface="Symbol"/>
            </a:rPr>
            <a:t></a:t>
          </a:r>
          <a:r>
            <a:rPr lang="de-DE" sz="1200" b="1">
              <a:solidFill>
                <a:srgbClr val="0070C0"/>
              </a:solidFill>
              <a:sym typeface="Symbol"/>
            </a:rPr>
            <a:t> </a:t>
          </a:r>
          <a:r>
            <a:rPr lang="de-DE" sz="1200" b="0">
              <a:solidFill>
                <a:srgbClr val="0070C0"/>
              </a:solidFill>
              <a:sym typeface="Symbol"/>
            </a:rPr>
            <a:t>Lippe</a:t>
          </a:r>
          <a:endParaRPr lang="de-DE" sz="1200" b="0">
            <a:solidFill>
              <a:srgbClr val="0070C0"/>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0.01422</cdr:x>
      <cdr:y>0.96496</cdr:y>
    </cdr:from>
    <cdr:to>
      <cdr:x>0.38776</cdr:x>
      <cdr:y>1</cdr:y>
    </cdr:to>
    <cdr:sp macro="" textlink="">
      <cdr:nvSpPr>
        <cdr:cNvPr id="2" name="Textfeld 1"/>
        <cdr:cNvSpPr txBox="1"/>
      </cdr:nvSpPr>
      <cdr:spPr>
        <a:xfrm xmlns:a="http://schemas.openxmlformats.org/drawingml/2006/main">
          <a:off x="109539" y="6819900"/>
          <a:ext cx="28765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 © IHK Lippe zu Detmold - Stand: 08.04.2025</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51</xdr:col>
      <xdr:colOff>85725</xdr:colOff>
      <xdr:row>1</xdr:row>
      <xdr:rowOff>0</xdr:rowOff>
    </xdr:from>
    <xdr:to>
      <xdr:col>53</xdr:col>
      <xdr:colOff>438149</xdr:colOff>
      <xdr:row>3</xdr:row>
      <xdr:rowOff>38100</xdr:rowOff>
    </xdr:to>
    <xdr:pic>
      <xdr:nvPicPr>
        <xdr:cNvPr id="2" name="Grafik 1">
          <a:extLst>
            <a:ext uri="{FF2B5EF4-FFF2-40B4-BE49-F238E27FC236}">
              <a16:creationId xmlns:a16="http://schemas.microsoft.com/office/drawing/2014/main" id="{293C5FD2-DDE6-4FC6-988D-1A56216C23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61075" y="38100"/>
          <a:ext cx="1447799" cy="323850"/>
        </a:xfrm>
        <a:prstGeom prst="rect">
          <a:avLst/>
        </a:prstGeom>
        <a:noFill/>
        <a:ln w="12700">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23</xdr:col>
      <xdr:colOff>194980</xdr:colOff>
      <xdr:row>47</xdr:row>
      <xdr:rowOff>85725</xdr:rowOff>
    </xdr:to>
    <xdr:graphicFrame macro="">
      <xdr:nvGraphicFramePr>
        <xdr:cNvPr id="2" name="Diagramm 8">
          <a:extLst>
            <a:ext uri="{FF2B5EF4-FFF2-40B4-BE49-F238E27FC236}">
              <a16:creationId xmlns:a16="http://schemas.microsoft.com/office/drawing/2014/main" id="{A213A9FB-A4C9-47B5-A150-8510566C998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0.01422</cdr:x>
      <cdr:y>0.96496</cdr:y>
    </cdr:from>
    <cdr:to>
      <cdr:x>0.38776</cdr:x>
      <cdr:y>1</cdr:y>
    </cdr:to>
    <cdr:sp macro="" textlink="">
      <cdr:nvSpPr>
        <cdr:cNvPr id="2" name="Textfeld 1"/>
        <cdr:cNvSpPr txBox="1"/>
      </cdr:nvSpPr>
      <cdr:spPr>
        <a:xfrm xmlns:a="http://schemas.openxmlformats.org/drawingml/2006/main">
          <a:off x="109539" y="6819900"/>
          <a:ext cx="28765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 © IHK Lippe zu Detmold - Stand: 8.04.2025</a:t>
          </a:r>
        </a:p>
        <a:p xmlns:a="http://schemas.openxmlformats.org/drawingml/2006/main">
          <a:endParaRPr lang="de-DE" sz="1100"/>
        </a:p>
        <a:p xmlns:a="http://schemas.openxmlformats.org/drawingml/2006/main">
          <a:endParaRPr lang="de-DE" sz="1100"/>
        </a:p>
      </cdr:txBody>
    </cdr:sp>
  </cdr:relSizeAnchor>
  <cdr:relSizeAnchor xmlns:cdr="http://schemas.openxmlformats.org/drawingml/2006/chartDrawing">
    <cdr:from>
      <cdr:x>0.01164</cdr:x>
      <cdr:y>0.02332</cdr:y>
    </cdr:from>
    <cdr:to>
      <cdr:x>0.1573</cdr:x>
      <cdr:y>0.09783</cdr:y>
    </cdr:to>
    <cdr:pic>
      <cdr:nvPicPr>
        <cdr:cNvPr id="4" name="Grafik 3">
          <a:extLst xmlns:a="http://schemas.openxmlformats.org/drawingml/2006/main">
            <a:ext uri="{FF2B5EF4-FFF2-40B4-BE49-F238E27FC236}">
              <a16:creationId xmlns:a16="http://schemas.microsoft.com/office/drawing/2014/main" id="{3866A7A4-CAAA-4AF5-8E1B-3E39EDBB5C7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07183" y="175455"/>
          <a:ext cx="2592590" cy="560597"/>
        </a:xfrm>
        <a:prstGeom xmlns:a="http://schemas.openxmlformats.org/drawingml/2006/main" prst="rect">
          <a:avLst/>
        </a:prstGeom>
        <a:noFill xmlns:a="http://schemas.openxmlformats.org/drawingml/2006/main"/>
        <a:ln xmlns:a="http://schemas.openxmlformats.org/drawingml/2006/main" w="12700">
          <a:solidFill>
            <a:srgbClr val="FFFFFF"/>
          </a:solidFill>
          <a:miter lim="800000"/>
          <a:headEnd/>
          <a:tailEnd/>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23</xdr:col>
      <xdr:colOff>250825</xdr:colOff>
      <xdr:row>46</xdr:row>
      <xdr:rowOff>151438</xdr:rowOff>
    </xdr:to>
    <xdr:graphicFrame macro="">
      <xdr:nvGraphicFramePr>
        <xdr:cNvPr id="2" name="Diagramm 8">
          <a:extLst>
            <a:ext uri="{FF2B5EF4-FFF2-40B4-BE49-F238E27FC236}">
              <a16:creationId xmlns:a16="http://schemas.microsoft.com/office/drawing/2014/main" id="{A7BAE044-3208-4E3E-858B-0636F62C9C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0.01422</cdr:x>
      <cdr:y>0.96496</cdr:y>
    </cdr:from>
    <cdr:to>
      <cdr:x>0.38776</cdr:x>
      <cdr:y>1</cdr:y>
    </cdr:to>
    <cdr:sp macro="" textlink="">
      <cdr:nvSpPr>
        <cdr:cNvPr id="2" name="Textfeld 1"/>
        <cdr:cNvSpPr txBox="1"/>
      </cdr:nvSpPr>
      <cdr:spPr>
        <a:xfrm xmlns:a="http://schemas.openxmlformats.org/drawingml/2006/main">
          <a:off x="109539" y="6819900"/>
          <a:ext cx="28765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 © IHK Lippe zu Detmold - Stand: 28.03.2022</a:t>
          </a:r>
        </a:p>
        <a:p xmlns:a="http://schemas.openxmlformats.org/drawingml/2006/main">
          <a:endParaRPr lang="de-DE" sz="1100"/>
        </a:p>
      </cdr:txBody>
    </cdr:sp>
  </cdr:relSizeAnchor>
  <cdr:relSizeAnchor xmlns:cdr="http://schemas.openxmlformats.org/drawingml/2006/chartDrawing">
    <cdr:from>
      <cdr:x>0.01164</cdr:x>
      <cdr:y>0.02332</cdr:y>
    </cdr:from>
    <cdr:to>
      <cdr:x>0.1573</cdr:x>
      <cdr:y>0.09783</cdr:y>
    </cdr:to>
    <cdr:pic>
      <cdr:nvPicPr>
        <cdr:cNvPr id="4" name="Grafik 3">
          <a:extLst xmlns:a="http://schemas.openxmlformats.org/drawingml/2006/main">
            <a:ext uri="{FF2B5EF4-FFF2-40B4-BE49-F238E27FC236}">
              <a16:creationId xmlns:a16="http://schemas.microsoft.com/office/drawing/2014/main" id="{3866A7A4-CAAA-4AF5-8E1B-3E39EDBB5C7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07183" y="175455"/>
          <a:ext cx="2592590" cy="560597"/>
        </a:xfrm>
        <a:prstGeom xmlns:a="http://schemas.openxmlformats.org/drawingml/2006/main" prst="rect">
          <a:avLst/>
        </a:prstGeom>
        <a:noFill xmlns:a="http://schemas.openxmlformats.org/drawingml/2006/main"/>
        <a:ln xmlns:a="http://schemas.openxmlformats.org/drawingml/2006/main" w="12700">
          <a:solidFill>
            <a:srgbClr val="FFFFFF"/>
          </a:solidFill>
          <a:miter lim="800000"/>
          <a:headEnd/>
          <a:tailEnd/>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8.xml><?xml version="1.0" encoding="utf-8"?>
<xdr:wsDr xmlns:xdr="http://schemas.openxmlformats.org/drawingml/2006/spreadsheetDrawing" xmlns:a="http://schemas.openxmlformats.org/drawingml/2006/main">
  <xdr:twoCellAnchor>
    <xdr:from>
      <xdr:col>16</xdr:col>
      <xdr:colOff>685800</xdr:colOff>
      <xdr:row>8</xdr:row>
      <xdr:rowOff>19050</xdr:rowOff>
    </xdr:from>
    <xdr:to>
      <xdr:col>31</xdr:col>
      <xdr:colOff>495300</xdr:colOff>
      <xdr:row>50</xdr:row>
      <xdr:rowOff>114300</xdr:rowOff>
    </xdr:to>
    <xdr:graphicFrame macro="">
      <xdr:nvGraphicFramePr>
        <xdr:cNvPr id="12018" name="Diagramm 1">
          <a:extLst>
            <a:ext uri="{FF2B5EF4-FFF2-40B4-BE49-F238E27FC236}">
              <a16:creationId xmlns:a16="http://schemas.microsoft.com/office/drawing/2014/main" id="{00000000-0008-0000-1100-0000F2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8</xdr:row>
      <xdr:rowOff>9525</xdr:rowOff>
    </xdr:from>
    <xdr:to>
      <xdr:col>16</xdr:col>
      <xdr:colOff>47625</xdr:colOff>
      <xdr:row>50</xdr:row>
      <xdr:rowOff>104775</xdr:rowOff>
    </xdr:to>
    <xdr:graphicFrame macro="">
      <xdr:nvGraphicFramePr>
        <xdr:cNvPr id="12019" name="Diagramm 2">
          <a:extLst>
            <a:ext uri="{FF2B5EF4-FFF2-40B4-BE49-F238E27FC236}">
              <a16:creationId xmlns:a16="http://schemas.microsoft.com/office/drawing/2014/main" id="{00000000-0008-0000-1100-0000F3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685800</xdr:colOff>
      <xdr:row>52</xdr:row>
      <xdr:rowOff>47625</xdr:rowOff>
    </xdr:from>
    <xdr:to>
      <xdr:col>31</xdr:col>
      <xdr:colOff>495300</xdr:colOff>
      <xdr:row>94</xdr:row>
      <xdr:rowOff>142875</xdr:rowOff>
    </xdr:to>
    <xdr:graphicFrame macro="">
      <xdr:nvGraphicFramePr>
        <xdr:cNvPr id="12020" name="Diagramm 3">
          <a:extLst>
            <a:ext uri="{FF2B5EF4-FFF2-40B4-BE49-F238E27FC236}">
              <a16:creationId xmlns:a16="http://schemas.microsoft.com/office/drawing/2014/main" id="{00000000-0008-0000-1100-0000F4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228600</xdr:colOff>
      <xdr:row>52</xdr:row>
      <xdr:rowOff>47625</xdr:rowOff>
    </xdr:from>
    <xdr:to>
      <xdr:col>16</xdr:col>
      <xdr:colOff>38100</xdr:colOff>
      <xdr:row>94</xdr:row>
      <xdr:rowOff>142875</xdr:rowOff>
    </xdr:to>
    <xdr:graphicFrame macro="">
      <xdr:nvGraphicFramePr>
        <xdr:cNvPr id="12021" name="Diagramm 4">
          <a:extLst>
            <a:ext uri="{FF2B5EF4-FFF2-40B4-BE49-F238E27FC236}">
              <a16:creationId xmlns:a16="http://schemas.microsoft.com/office/drawing/2014/main" id="{00000000-0008-0000-1100-0000F52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0.2322</cdr:x>
      <cdr:y>0.00691</cdr:y>
    </cdr:from>
    <cdr:to>
      <cdr:x>0.80509</cdr:x>
      <cdr:y>0.13536</cdr:y>
    </cdr:to>
    <cdr:sp macro="" textlink="">
      <cdr:nvSpPr>
        <cdr:cNvPr id="2" name="Textfeld 1"/>
        <cdr:cNvSpPr txBox="1"/>
      </cdr:nvSpPr>
      <cdr:spPr>
        <a:xfrm xmlns:a="http://schemas.openxmlformats.org/drawingml/2006/main">
          <a:off x="2609850" y="47625"/>
          <a:ext cx="6438900" cy="885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2000" b="1"/>
            <a:t>Frisch</a:t>
          </a:r>
          <a:r>
            <a:rPr lang="de-DE" sz="2000" b="1" baseline="0"/>
            <a:t> und Abwassergebühren 2015 in lippischen Kommunen </a:t>
          </a:r>
          <a:br>
            <a:rPr lang="de-DE" sz="2000" b="1" baseline="0"/>
          </a:br>
          <a:r>
            <a:rPr lang="de-DE" sz="2000" b="1" baseline="0"/>
            <a:t>am Beispiel eines kleinen </a:t>
          </a:r>
          <a:r>
            <a:rPr lang="de-DE" sz="2000" b="1"/>
            <a:t>Galvanikbetriebes </a:t>
          </a:r>
          <a:br>
            <a:rPr lang="de-DE" sz="2000" b="1"/>
          </a:br>
          <a:r>
            <a:rPr lang="de-DE" sz="1000" b="0"/>
            <a:t>(1.000 cbm Frischwasser, 800 cbm</a:t>
          </a:r>
          <a:r>
            <a:rPr lang="de-DE" sz="1000" b="0" baseline="0"/>
            <a:t>  Abwasser, 2.800 qm versiegelte Fläche)</a:t>
          </a:r>
          <a:endParaRPr lang="de-DE" sz="1000" b="0"/>
        </a:p>
      </cdr:txBody>
    </cdr:sp>
  </cdr:relSizeAnchor>
  <cdr:relSizeAnchor xmlns:cdr="http://schemas.openxmlformats.org/drawingml/2006/chartDrawing">
    <cdr:from>
      <cdr:x>0.70424</cdr:x>
      <cdr:y>0.13536</cdr:y>
    </cdr:from>
    <cdr:to>
      <cdr:x>0.70593</cdr:x>
      <cdr:y>0.93094</cdr:y>
    </cdr:to>
    <cdr:cxnSp macro="">
      <cdr:nvCxnSpPr>
        <cdr:cNvPr id="5" name="Gerade Verbindung 4">
          <a:extLst xmlns:a="http://schemas.openxmlformats.org/drawingml/2006/main">
            <a:ext uri="{FF2B5EF4-FFF2-40B4-BE49-F238E27FC236}">
              <a16:creationId xmlns:a16="http://schemas.microsoft.com/office/drawing/2014/main" id="{B6B98533-EA01-4108-BA08-481C11685A8D}"/>
            </a:ext>
          </a:extLst>
        </cdr:cNvPr>
        <cdr:cNvCxnSpPr/>
      </cdr:nvCxnSpPr>
      <cdr:spPr>
        <a:xfrm xmlns:a="http://schemas.openxmlformats.org/drawingml/2006/main" flipV="1">
          <a:off x="7915275" y="933450"/>
          <a:ext cx="19050" cy="5486400"/>
        </a:xfrm>
        <a:prstGeom xmlns:a="http://schemas.openxmlformats.org/drawingml/2006/main" prst="line">
          <a:avLst/>
        </a:prstGeom>
        <a:ln xmlns:a="http://schemas.openxmlformats.org/drawingml/2006/main">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0.68672</cdr:x>
      <cdr:y>0.16206</cdr:y>
    </cdr:from>
    <cdr:to>
      <cdr:x>0.75932</cdr:x>
      <cdr:y>0.22145</cdr:y>
    </cdr:to>
    <cdr:sp macro="" textlink="">
      <cdr:nvSpPr>
        <cdr:cNvPr id="11" name="Textfeld 2"/>
        <cdr:cNvSpPr txBox="1"/>
      </cdr:nvSpPr>
      <cdr:spPr>
        <a:xfrm xmlns:a="http://schemas.openxmlformats.org/drawingml/2006/main">
          <a:off x="7718425" y="1117600"/>
          <a:ext cx="815975" cy="409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de-DE" sz="2400" b="1" i="0" u="none" strike="noStrike" kern="0" cap="none" spc="0" normalizeH="0" baseline="0" noProof="0">
              <a:ln>
                <a:noFill/>
              </a:ln>
              <a:solidFill>
                <a:srgbClr val="0070C0"/>
              </a:solidFill>
              <a:effectLst/>
              <a:uLnTx/>
              <a:uFillTx/>
              <a:latin typeface="+mn-lt"/>
              <a:ea typeface="+mn-ea"/>
              <a:cs typeface="+mn-cs"/>
              <a:sym typeface="Symbol"/>
            </a:rPr>
            <a:t> </a:t>
          </a:r>
          <a:r>
            <a:rPr kumimoji="0" lang="de-DE" sz="1200" b="0" i="0" u="none" strike="noStrike" kern="0" cap="none" spc="0" normalizeH="0" baseline="0" noProof="0">
              <a:ln>
                <a:noFill/>
              </a:ln>
              <a:solidFill>
                <a:srgbClr val="0070C0"/>
              </a:solidFill>
              <a:effectLst/>
              <a:uLnTx/>
              <a:uFillTx/>
              <a:latin typeface="+mn-lt"/>
              <a:ea typeface="+mn-ea"/>
              <a:cs typeface="+mn-cs"/>
              <a:sym typeface="Symbol"/>
            </a:rPr>
            <a:t>Lippe</a:t>
          </a:r>
          <a:endParaRPr kumimoji="0" lang="de-DE" sz="1200" b="0" i="0" u="none" strike="noStrike" kern="0" cap="none" spc="0" normalizeH="0" baseline="0" noProof="0">
            <a:ln>
              <a:noFill/>
            </a:ln>
            <a:solidFill>
              <a:sysClr val="windowText" lastClr="000000"/>
            </a:solidFill>
            <a:effectLst/>
            <a:uLnTx/>
            <a:uFillTx/>
            <a:latin typeface="+mn-lt"/>
            <a:ea typeface="+mn-ea"/>
            <a:cs typeface="+mn-cs"/>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rgb="FF92D050"/>
    <pageSetUpPr fitToPage="1"/>
  </sheetPr>
  <dimension ref="A1:GP210"/>
  <sheetViews>
    <sheetView tabSelected="1" zoomScale="90" zoomScaleNormal="90" workbookViewId="0">
      <selection activeCell="C12" sqref="C12"/>
    </sheetView>
  </sheetViews>
  <sheetFormatPr baseColWidth="10" defaultRowHeight="12.75" x14ac:dyDescent="0.2"/>
  <cols>
    <col min="1" max="1" width="0.5703125" style="35" customWidth="1"/>
    <col min="2" max="2" width="25" customWidth="1"/>
    <col min="3" max="11" width="13.5703125" customWidth="1"/>
    <col min="12" max="12" width="11.7109375" style="8" hidden="1" customWidth="1"/>
    <col min="13" max="16" width="11.42578125" style="8" hidden="1" customWidth="1"/>
    <col min="17" max="24" width="11.42578125" style="8" customWidth="1"/>
    <col min="25" max="25" width="5" style="8" customWidth="1"/>
    <col min="26" max="27" width="11.42578125" style="8" customWidth="1"/>
    <col min="28" max="198" width="11.42578125" style="35"/>
  </cols>
  <sheetData>
    <row r="1" spans="1:198" s="35" customFormat="1" ht="3" customHeight="1" thickBot="1" x14ac:dyDescent="0.25">
      <c r="L1" s="38"/>
      <c r="M1" s="38"/>
      <c r="N1" s="38"/>
      <c r="O1" s="38"/>
      <c r="P1" s="38"/>
      <c r="Q1" s="38"/>
      <c r="R1" s="38"/>
      <c r="S1" s="38"/>
      <c r="T1" s="38"/>
      <c r="U1" s="38"/>
      <c r="V1" s="38"/>
      <c r="W1" s="38"/>
      <c r="X1" s="38"/>
      <c r="Y1" s="38"/>
      <c r="Z1" s="38"/>
      <c r="AA1" s="38"/>
    </row>
    <row r="2" spans="1:198" ht="15.75" customHeight="1" thickTop="1" thickBot="1" x14ac:dyDescent="0.25">
      <c r="B2" s="192"/>
      <c r="C2" s="192"/>
      <c r="D2" s="192"/>
      <c r="E2" s="192"/>
      <c r="F2" s="192"/>
      <c r="G2" s="192"/>
      <c r="H2" s="192"/>
      <c r="I2" s="192"/>
      <c r="J2" s="192"/>
      <c r="K2" s="192"/>
    </row>
    <row r="3" spans="1:198" ht="3.75" customHeight="1" thickTop="1" thickBot="1" x14ac:dyDescent="0.25">
      <c r="B3" s="78"/>
      <c r="C3" s="78"/>
      <c r="D3" s="78"/>
      <c r="E3" s="78"/>
      <c r="F3" s="78"/>
      <c r="G3" s="78"/>
      <c r="H3" s="78"/>
      <c r="I3" s="78"/>
      <c r="J3" s="78"/>
      <c r="K3" s="79"/>
    </row>
    <row r="4" spans="1:198" s="39" customFormat="1" ht="15.75" customHeight="1" thickTop="1" x14ac:dyDescent="0.2">
      <c r="A4" s="35"/>
      <c r="B4" s="188" t="s">
        <v>131</v>
      </c>
      <c r="C4" s="188"/>
      <c r="D4" s="188"/>
      <c r="E4" s="188"/>
      <c r="F4" s="188"/>
      <c r="G4" s="189"/>
      <c r="H4" s="189"/>
      <c r="J4" s="75"/>
      <c r="K4" s="53"/>
      <c r="L4" s="40"/>
      <c r="M4" s="40"/>
      <c r="N4" s="40"/>
      <c r="O4" s="40"/>
      <c r="P4" s="40"/>
      <c r="Q4" s="40"/>
      <c r="R4" s="40"/>
      <c r="S4" s="40"/>
      <c r="T4" s="40"/>
      <c r="U4" s="40"/>
      <c r="V4" s="40"/>
      <c r="W4" s="40"/>
      <c r="X4" s="40"/>
      <c r="Y4" s="40"/>
      <c r="Z4" s="40"/>
      <c r="AA4" s="40"/>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row>
    <row r="5" spans="1:198" s="35" customFormat="1" ht="15.75" customHeight="1" x14ac:dyDescent="0.2">
      <c r="B5" s="190"/>
      <c r="C5" s="190"/>
      <c r="D5" s="190"/>
      <c r="E5" s="190"/>
      <c r="F5" s="190"/>
      <c r="G5" s="191"/>
      <c r="H5" s="191"/>
      <c r="J5" s="74"/>
      <c r="K5" s="53"/>
      <c r="L5" s="38"/>
      <c r="M5" s="38"/>
      <c r="N5" s="38"/>
      <c r="O5" s="38"/>
      <c r="P5" s="38"/>
      <c r="Q5" s="38"/>
      <c r="R5" s="38"/>
      <c r="S5" s="38"/>
      <c r="T5" s="38"/>
      <c r="U5" s="38"/>
      <c r="V5" s="38"/>
      <c r="W5" s="38"/>
      <c r="X5" s="38"/>
      <c r="Y5" s="38"/>
      <c r="Z5" s="38"/>
      <c r="AA5" s="38"/>
    </row>
    <row r="6" spans="1:198" s="41" customFormat="1" ht="15.75" customHeight="1" thickBot="1" x14ac:dyDescent="0.25">
      <c r="A6" s="35"/>
      <c r="B6" s="190"/>
      <c r="C6" s="190"/>
      <c r="D6" s="190"/>
      <c r="E6" s="190"/>
      <c r="F6" s="190"/>
      <c r="G6" s="191"/>
      <c r="H6" s="191"/>
      <c r="I6" s="35"/>
      <c r="J6" s="74"/>
      <c r="K6" s="53"/>
      <c r="L6" s="42"/>
      <c r="M6" s="42"/>
      <c r="N6" s="42"/>
      <c r="O6" s="42"/>
      <c r="P6" s="42"/>
      <c r="Q6" s="42"/>
      <c r="R6" s="42"/>
      <c r="S6" s="42"/>
      <c r="T6" s="42"/>
      <c r="U6" s="42"/>
      <c r="V6" s="42"/>
      <c r="W6" s="42"/>
      <c r="X6" s="42"/>
      <c r="Y6" s="42"/>
      <c r="Z6" s="42"/>
      <c r="AA6" s="42"/>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row>
    <row r="7" spans="1:198" s="35" customFormat="1" ht="3.75" customHeight="1" thickTop="1" thickBot="1" x14ac:dyDescent="0.25">
      <c r="B7" s="76"/>
      <c r="C7" s="76"/>
      <c r="D7" s="76"/>
      <c r="E7" s="76"/>
      <c r="F7" s="76"/>
      <c r="G7" s="76"/>
      <c r="J7" s="74"/>
      <c r="K7" s="53"/>
      <c r="L7" s="38"/>
      <c r="M7" s="38"/>
      <c r="N7" s="38"/>
      <c r="O7" s="38"/>
      <c r="P7" s="38"/>
      <c r="Q7" s="38"/>
      <c r="R7" s="38"/>
      <c r="S7" s="38"/>
      <c r="T7" s="38"/>
      <c r="U7" s="38"/>
      <c r="V7" s="38"/>
      <c r="W7" s="38"/>
      <c r="X7" s="38"/>
      <c r="Y7" s="38"/>
      <c r="Z7" s="38"/>
      <c r="AA7" s="38"/>
    </row>
    <row r="8" spans="1:198" ht="15" customHeight="1" thickBot="1" x14ac:dyDescent="0.25">
      <c r="B8" s="187"/>
      <c r="C8" s="187"/>
      <c r="D8" s="187"/>
      <c r="E8" s="187"/>
      <c r="F8" s="187"/>
      <c r="G8" s="187"/>
      <c r="H8" s="187"/>
      <c r="I8" s="187"/>
      <c r="J8" s="187"/>
      <c r="K8" s="187"/>
    </row>
    <row r="9" spans="1:198" ht="7.5" customHeight="1" thickTop="1" x14ac:dyDescent="0.2">
      <c r="B9" s="54"/>
      <c r="C9" s="55"/>
      <c r="D9" s="56"/>
      <c r="E9" s="56"/>
      <c r="F9" s="57"/>
      <c r="G9" s="57"/>
      <c r="H9" s="57"/>
      <c r="I9" s="57"/>
      <c r="J9" s="57"/>
      <c r="K9" s="57"/>
    </row>
    <row r="10" spans="1:198" ht="15" customHeight="1" thickBot="1" x14ac:dyDescent="0.25">
      <c r="B10" s="54"/>
      <c r="C10" s="105" t="s">
        <v>61</v>
      </c>
      <c r="D10" s="56"/>
      <c r="E10" s="56"/>
      <c r="F10" s="57"/>
      <c r="G10" s="57"/>
      <c r="H10" s="57"/>
      <c r="I10" s="57"/>
      <c r="J10" s="57"/>
      <c r="K10" s="57"/>
    </row>
    <row r="11" spans="1:198" ht="3.75" customHeight="1" thickTop="1" x14ac:dyDescent="0.2">
      <c r="B11" s="54"/>
      <c r="C11" s="104"/>
      <c r="D11" s="56"/>
      <c r="E11" s="56"/>
      <c r="F11" s="57"/>
      <c r="G11" s="57"/>
      <c r="H11" s="57"/>
      <c r="I11" s="57"/>
      <c r="J11" s="57"/>
      <c r="K11" s="57"/>
    </row>
    <row r="12" spans="1:198" ht="16.5" customHeight="1" x14ac:dyDescent="0.25">
      <c r="B12" s="80" t="s">
        <v>23</v>
      </c>
      <c r="C12" s="150">
        <v>0</v>
      </c>
      <c r="D12" s="106" t="s">
        <v>59</v>
      </c>
      <c r="E12" s="54"/>
      <c r="F12" s="203" t="s">
        <v>58</v>
      </c>
      <c r="G12" s="203"/>
      <c r="H12" s="203"/>
      <c r="I12" s="203"/>
      <c r="J12" s="203"/>
      <c r="K12" s="57"/>
    </row>
    <row r="13" spans="1:198" ht="3.75" customHeight="1" x14ac:dyDescent="0.25">
      <c r="B13" s="80"/>
      <c r="C13" s="81"/>
      <c r="D13" s="106"/>
      <c r="E13" s="54"/>
      <c r="F13" s="203"/>
      <c r="G13" s="203"/>
      <c r="H13" s="203"/>
      <c r="I13" s="203"/>
      <c r="J13" s="203"/>
      <c r="K13" s="57"/>
    </row>
    <row r="14" spans="1:198" ht="16.5" customHeight="1" x14ac:dyDescent="0.25">
      <c r="B14" s="80" t="s">
        <v>24</v>
      </c>
      <c r="C14" s="150">
        <v>0</v>
      </c>
      <c r="D14" s="106" t="s">
        <v>59</v>
      </c>
      <c r="E14" s="54"/>
      <c r="F14" s="204"/>
      <c r="G14" s="204"/>
      <c r="H14" s="204"/>
      <c r="I14" s="204"/>
      <c r="J14" s="204"/>
      <c r="K14" s="58"/>
    </row>
    <row r="15" spans="1:198" ht="3.75" customHeight="1" x14ac:dyDescent="0.25">
      <c r="B15" s="80"/>
      <c r="C15" s="81">
        <v>5000</v>
      </c>
      <c r="D15" s="106"/>
      <c r="E15" s="54"/>
      <c r="F15" s="204"/>
      <c r="G15" s="204"/>
      <c r="H15" s="204"/>
      <c r="I15" s="204"/>
      <c r="J15" s="204"/>
      <c r="K15" s="59"/>
    </row>
    <row r="16" spans="1:198" ht="16.5" customHeight="1" x14ac:dyDescent="0.25">
      <c r="B16" s="80" t="s">
        <v>25</v>
      </c>
      <c r="C16" s="150">
        <v>0</v>
      </c>
      <c r="D16" s="106" t="s">
        <v>60</v>
      </c>
      <c r="E16" s="54"/>
      <c r="F16" s="204"/>
      <c r="G16" s="204"/>
      <c r="H16" s="204"/>
      <c r="I16" s="204"/>
      <c r="J16" s="204"/>
      <c r="K16" s="59"/>
    </row>
    <row r="17" spans="1:198" s="46" customFormat="1" ht="15" customHeight="1" x14ac:dyDescent="0.2">
      <c r="A17" s="44"/>
      <c r="B17" s="100" t="s">
        <v>26</v>
      </c>
      <c r="C17" s="77"/>
      <c r="D17" s="66"/>
      <c r="E17" s="66"/>
      <c r="F17" s="57"/>
      <c r="G17" s="66"/>
      <c r="H17" s="186"/>
      <c r="I17" s="186"/>
      <c r="J17" s="186"/>
      <c r="K17" s="186"/>
      <c r="L17" s="45"/>
      <c r="M17" s="45"/>
      <c r="N17" s="45"/>
      <c r="O17" s="45"/>
      <c r="P17" s="45"/>
      <c r="Q17" s="45"/>
      <c r="R17" s="45"/>
      <c r="S17" s="45"/>
      <c r="T17" s="45"/>
      <c r="U17" s="45"/>
      <c r="V17" s="45"/>
      <c r="W17" s="45"/>
      <c r="X17" s="45"/>
      <c r="Y17" s="45"/>
      <c r="Z17" s="45"/>
      <c r="AA17" s="45"/>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row>
    <row r="18" spans="1:198" s="46" customFormat="1" ht="7.5" customHeight="1" thickBot="1" x14ac:dyDescent="0.25">
      <c r="A18" s="44"/>
      <c r="B18" s="60"/>
      <c r="C18" s="60"/>
      <c r="D18" s="60"/>
      <c r="E18" s="60"/>
      <c r="F18" s="65"/>
      <c r="G18" s="65"/>
      <c r="H18" s="65"/>
      <c r="I18" s="65"/>
      <c r="J18" s="65"/>
      <c r="K18" s="61"/>
      <c r="L18" s="45"/>
      <c r="M18" s="45"/>
      <c r="N18" s="45"/>
      <c r="O18" s="45"/>
      <c r="P18" s="45"/>
      <c r="Q18" s="45"/>
      <c r="R18" s="45"/>
      <c r="S18" s="45"/>
      <c r="T18" s="45"/>
      <c r="U18" s="45"/>
      <c r="V18" s="45"/>
      <c r="W18" s="45"/>
      <c r="X18" s="45"/>
      <c r="Y18" s="45"/>
      <c r="Z18" s="45"/>
      <c r="AA18" s="45"/>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row>
    <row r="19" spans="1:198" ht="15.75" customHeight="1" thickTop="1" thickBot="1" x14ac:dyDescent="0.25">
      <c r="B19" s="185"/>
      <c r="C19" s="185"/>
      <c r="D19" s="185"/>
      <c r="E19" s="185"/>
      <c r="F19" s="185"/>
      <c r="G19" s="185"/>
      <c r="H19" s="185"/>
      <c r="I19" s="185"/>
      <c r="J19" s="185"/>
      <c r="K19" s="185"/>
    </row>
    <row r="20" spans="1:198" ht="22.5" customHeight="1" thickTop="1" x14ac:dyDescent="0.2">
      <c r="B20" s="193"/>
      <c r="C20" s="200" t="s">
        <v>124</v>
      </c>
      <c r="D20" s="201"/>
      <c r="E20" s="202"/>
      <c r="F20" s="197" t="s">
        <v>125</v>
      </c>
      <c r="G20" s="198"/>
      <c r="H20" s="198"/>
      <c r="I20" s="199"/>
      <c r="J20" s="195" t="s">
        <v>126</v>
      </c>
      <c r="K20" s="196"/>
      <c r="M20" s="184" t="s">
        <v>132</v>
      </c>
      <c r="N20" s="184"/>
      <c r="O20" s="184"/>
    </row>
    <row r="21" spans="1:198" ht="31.5" customHeight="1" thickBot="1" x14ac:dyDescent="0.25">
      <c r="B21" s="194"/>
      <c r="C21" s="82" t="s">
        <v>27</v>
      </c>
      <c r="D21" s="83" t="s">
        <v>35</v>
      </c>
      <c r="E21" s="86" t="s">
        <v>34</v>
      </c>
      <c r="F21" s="84" t="s">
        <v>27</v>
      </c>
      <c r="G21" s="85" t="s">
        <v>36</v>
      </c>
      <c r="H21" s="85" t="s">
        <v>37</v>
      </c>
      <c r="I21" s="86" t="s">
        <v>34</v>
      </c>
      <c r="J21" s="101" t="s">
        <v>34</v>
      </c>
      <c r="K21" s="102" t="s">
        <v>39</v>
      </c>
      <c r="M21" s="48" t="s">
        <v>40</v>
      </c>
      <c r="N21" s="47" t="s">
        <v>33</v>
      </c>
      <c r="O21" s="48" t="s">
        <v>34</v>
      </c>
    </row>
    <row r="22" spans="1:198" s="37" customFormat="1" ht="21.75" customHeight="1" thickTop="1" x14ac:dyDescent="0.2">
      <c r="A22" s="43"/>
      <c r="B22" s="49" t="s">
        <v>41</v>
      </c>
      <c r="C22" s="71">
        <f>AVERAGE(C23:C38)</f>
        <v>80.064375000000013</v>
      </c>
      <c r="D22" s="72">
        <f t="shared" ref="D22:K22" si="0">AVERAGE(D23:D38)</f>
        <v>0</v>
      </c>
      <c r="E22" s="62">
        <f t="shared" si="0"/>
        <v>0</v>
      </c>
      <c r="F22" s="71">
        <f t="shared" si="0"/>
        <v>27.262499999999999</v>
      </c>
      <c r="G22" s="72">
        <f t="shared" si="0"/>
        <v>0</v>
      </c>
      <c r="H22" s="72">
        <f t="shared" si="0"/>
        <v>0</v>
      </c>
      <c r="I22" s="62">
        <f t="shared" si="0"/>
        <v>0</v>
      </c>
      <c r="J22" s="62">
        <f>AVERAGE(J23:J38)</f>
        <v>0</v>
      </c>
      <c r="K22" s="97">
        <f t="shared" si="0"/>
        <v>0</v>
      </c>
      <c r="L22" s="87"/>
      <c r="M22" s="68">
        <f>AVERAGE(M23:M38)</f>
        <v>0</v>
      </c>
      <c r="N22" s="68">
        <f>AVERAGE(N23:N38)</f>
        <v>0</v>
      </c>
      <c r="O22" s="67">
        <f>AVERAGE(O23:O38)</f>
        <v>0</v>
      </c>
      <c r="P22" s="36"/>
      <c r="Q22" s="36"/>
      <c r="R22" s="36"/>
      <c r="S22" s="36"/>
      <c r="T22" s="36"/>
      <c r="U22" s="36"/>
      <c r="V22" s="36"/>
      <c r="W22" s="36"/>
      <c r="X22" s="36"/>
      <c r="Y22" s="36"/>
      <c r="Z22" s="36"/>
      <c r="AA22" s="36"/>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row>
    <row r="23" spans="1:198" ht="16.5" customHeight="1" x14ac:dyDescent="0.2">
      <c r="B23" s="50" t="s">
        <v>52</v>
      </c>
      <c r="C23" s="92">
        <f>'Datenbasis 2025'!C2</f>
        <v>40</v>
      </c>
      <c r="D23" s="93">
        <f>'Datenbasis 2025'!B2*$C$12</f>
        <v>0</v>
      </c>
      <c r="E23" s="73">
        <f>IF($C$12=0,0,SUM(C23:D23))</f>
        <v>0</v>
      </c>
      <c r="F23" s="92">
        <f>'Datenbasis 2025'!G2</f>
        <v>0</v>
      </c>
      <c r="G23" s="93">
        <f>'Datenbasis 2025'!E2*$C$14</f>
        <v>0</v>
      </c>
      <c r="H23" s="93">
        <f>'Datenbasis 2025'!F2*$C$16</f>
        <v>0</v>
      </c>
      <c r="I23" s="73">
        <f>IF(SUM($C$14,$C$16)=0,0,SUM(F23:H23))</f>
        <v>0</v>
      </c>
      <c r="J23" s="98">
        <f>E23+I23</f>
        <v>0</v>
      </c>
      <c r="K23" s="99">
        <f t="shared" ref="K23:K38" si="1">IF($J23=0,0,(J23/O23)-1)</f>
        <v>0</v>
      </c>
      <c r="L23" s="87"/>
      <c r="M23" s="69">
        <f>IF($C$12=0,0,'Datenbasis 2024'!C2+$C$12*'Datenbasis 2024'!B2)</f>
        <v>0</v>
      </c>
      <c r="N23" s="69">
        <f>IF($C$14+$C$16=0,0,'Datenbasis 2024'!G2+$C$14*'Datenbasis 2024'!E2+$C$16*'Datenbasis 2024'!F2)</f>
        <v>0</v>
      </c>
      <c r="O23" s="70">
        <f>IF($J23=0,0,SUM(M23:N23))</f>
        <v>0</v>
      </c>
    </row>
    <row r="24" spans="1:198" ht="16.5" customHeight="1" x14ac:dyDescent="0.2">
      <c r="B24" s="50" t="s">
        <v>42</v>
      </c>
      <c r="C24" s="92">
        <f>'Datenbasis 2025'!C3</f>
        <v>62.76</v>
      </c>
      <c r="D24" s="93">
        <f>'Datenbasis 2025'!B3*$C$12</f>
        <v>0</v>
      </c>
      <c r="E24" s="73">
        <f t="shared" ref="E24:E38" si="2">IF($C$12=0,0,SUM(C24:D24))</f>
        <v>0</v>
      </c>
      <c r="F24" s="92">
        <f>'Datenbasis 2025'!G3</f>
        <v>0</v>
      </c>
      <c r="G24" s="93">
        <f>'Datenbasis 2025'!E3*$C$14</f>
        <v>0</v>
      </c>
      <c r="H24" s="93">
        <f>'Datenbasis 2025'!F3*$C$16</f>
        <v>0</v>
      </c>
      <c r="I24" s="73">
        <f t="shared" ref="I24:I38" si="3">IF(SUM($C$14,$C$16)=0,0,SUM(F24:H24))</f>
        <v>0</v>
      </c>
      <c r="J24" s="98">
        <f t="shared" ref="J24:J38" si="4">E24+I24</f>
        <v>0</v>
      </c>
      <c r="K24" s="99">
        <f t="shared" si="1"/>
        <v>0</v>
      </c>
      <c r="L24" s="87"/>
      <c r="M24" s="69">
        <f>IF($C$12=0,0,'Datenbasis 2024'!C3+$C$12*'Datenbasis 2024'!B3)</f>
        <v>0</v>
      </c>
      <c r="N24" s="69">
        <f>IF($C$14+$C$16=0,0,'Datenbasis 2024'!G3+$C$14*'Datenbasis 2024'!E3+$C$16*'Datenbasis 2024'!F3)</f>
        <v>0</v>
      </c>
      <c r="O24" s="70">
        <f t="shared" ref="O24:O38" si="5">IF($J24=0,0,SUM(M24:N24))</f>
        <v>0</v>
      </c>
    </row>
    <row r="25" spans="1:198" ht="16.5" customHeight="1" x14ac:dyDescent="0.2">
      <c r="B25" s="50" t="s">
        <v>43</v>
      </c>
      <c r="C25" s="92">
        <f>'Datenbasis 2025'!C4</f>
        <v>130.80000000000001</v>
      </c>
      <c r="D25" s="93">
        <f>'Datenbasis 2025'!B4*$C$12</f>
        <v>0</v>
      </c>
      <c r="E25" s="73">
        <f t="shared" si="2"/>
        <v>0</v>
      </c>
      <c r="F25" s="92">
        <f>'Datenbasis 2025'!G4</f>
        <v>0</v>
      </c>
      <c r="G25" s="93">
        <f>'Datenbasis 2025'!E4*$C$14</f>
        <v>0</v>
      </c>
      <c r="H25" s="93">
        <f>'Datenbasis 2025'!F4*$C$16</f>
        <v>0</v>
      </c>
      <c r="I25" s="73">
        <f t="shared" si="3"/>
        <v>0</v>
      </c>
      <c r="J25" s="98">
        <f t="shared" si="4"/>
        <v>0</v>
      </c>
      <c r="K25" s="99">
        <f t="shared" si="1"/>
        <v>0</v>
      </c>
      <c r="L25" s="87"/>
      <c r="M25" s="69">
        <f>IF($C$12=0,0,'Datenbasis 2024'!C4+$C$12*'Datenbasis 2024'!B4)</f>
        <v>0</v>
      </c>
      <c r="N25" s="69">
        <f>IF($C$14+$C$16=0,0,'Datenbasis 2024'!G4+$C$14*'Datenbasis 2024'!E4+$C$16*'Datenbasis 2024'!F4)</f>
        <v>0</v>
      </c>
      <c r="O25" s="70">
        <f t="shared" si="5"/>
        <v>0</v>
      </c>
    </row>
    <row r="26" spans="1:198" ht="16.5" customHeight="1" x14ac:dyDescent="0.2">
      <c r="B26" s="50" t="s">
        <v>44</v>
      </c>
      <c r="C26" s="92">
        <f>'Datenbasis 2025'!C5</f>
        <v>51</v>
      </c>
      <c r="D26" s="93">
        <f>'Datenbasis 2025'!B5*$C$12</f>
        <v>0</v>
      </c>
      <c r="E26" s="73">
        <f t="shared" si="2"/>
        <v>0</v>
      </c>
      <c r="F26" s="92">
        <f>'Datenbasis 2025'!G5</f>
        <v>0</v>
      </c>
      <c r="G26" s="93">
        <f>'Datenbasis 2025'!E5*$C$14</f>
        <v>0</v>
      </c>
      <c r="H26" s="93">
        <f>'Datenbasis 2025'!F5*$C$16</f>
        <v>0</v>
      </c>
      <c r="I26" s="73">
        <f t="shared" si="3"/>
        <v>0</v>
      </c>
      <c r="J26" s="98">
        <f t="shared" si="4"/>
        <v>0</v>
      </c>
      <c r="K26" s="99">
        <f t="shared" si="1"/>
        <v>0</v>
      </c>
      <c r="L26" s="87"/>
      <c r="M26" s="69">
        <f>IF($C$12=0,0,'Datenbasis 2024'!C5+$C$12*'Datenbasis 2024'!B5)</f>
        <v>0</v>
      </c>
      <c r="N26" s="69">
        <f>IF($C$14+$C$16=0,0,'Datenbasis 2024'!G5+$C$14*'Datenbasis 2024'!E5+$C$16*'Datenbasis 2024'!F5)</f>
        <v>0</v>
      </c>
      <c r="O26" s="70">
        <f t="shared" si="5"/>
        <v>0</v>
      </c>
    </row>
    <row r="27" spans="1:198" ht="16.5" customHeight="1" x14ac:dyDescent="0.2">
      <c r="B27" s="50" t="s">
        <v>53</v>
      </c>
      <c r="C27" s="92">
        <f>'Datenbasis 2025'!C6</f>
        <v>96</v>
      </c>
      <c r="D27" s="93">
        <f>'Datenbasis 2025'!B6*$C$12</f>
        <v>0</v>
      </c>
      <c r="E27" s="73">
        <f t="shared" si="2"/>
        <v>0</v>
      </c>
      <c r="F27" s="92">
        <f>'Datenbasis 2025'!G6</f>
        <v>0</v>
      </c>
      <c r="G27" s="93">
        <f>'Datenbasis 2025'!E6*$C$14</f>
        <v>0</v>
      </c>
      <c r="H27" s="93">
        <f>'Datenbasis 2025'!F6*$C$16</f>
        <v>0</v>
      </c>
      <c r="I27" s="73">
        <f t="shared" si="3"/>
        <v>0</v>
      </c>
      <c r="J27" s="98">
        <f t="shared" si="4"/>
        <v>0</v>
      </c>
      <c r="K27" s="99">
        <f t="shared" si="1"/>
        <v>0</v>
      </c>
      <c r="L27" s="87"/>
      <c r="M27" s="69">
        <f>IF($C$12=0,0,'Datenbasis 2024'!C6+$C$12*'Datenbasis 2024'!B6)</f>
        <v>0</v>
      </c>
      <c r="N27" s="69">
        <f>IF($C$14+$C$16=0,0,'Datenbasis 2024'!G6+$C$14*'Datenbasis 2024'!E6+$C$16*'Datenbasis 2024'!F6)</f>
        <v>0</v>
      </c>
      <c r="O27" s="70">
        <f t="shared" si="5"/>
        <v>0</v>
      </c>
    </row>
    <row r="28" spans="1:198" ht="16.5" customHeight="1" x14ac:dyDescent="0.2">
      <c r="B28" s="50" t="s">
        <v>54</v>
      </c>
      <c r="C28" s="92">
        <f>'Datenbasis 2025'!C7</f>
        <v>98.4</v>
      </c>
      <c r="D28" s="93">
        <f>'Datenbasis 2025'!B7*$C$12</f>
        <v>0</v>
      </c>
      <c r="E28" s="73">
        <f t="shared" si="2"/>
        <v>0</v>
      </c>
      <c r="F28" s="92">
        <f>'Datenbasis 2025'!G7</f>
        <v>144</v>
      </c>
      <c r="G28" s="93">
        <f>'Datenbasis 2025'!E7*$C$14</f>
        <v>0</v>
      </c>
      <c r="H28" s="93">
        <f>'Datenbasis 2025'!F7*$C$16</f>
        <v>0</v>
      </c>
      <c r="I28" s="73">
        <f t="shared" si="3"/>
        <v>0</v>
      </c>
      <c r="J28" s="98">
        <f t="shared" si="4"/>
        <v>0</v>
      </c>
      <c r="K28" s="99">
        <f t="shared" si="1"/>
        <v>0</v>
      </c>
      <c r="L28" s="88"/>
      <c r="M28" s="69">
        <f>IF($C$12=0,0,'Datenbasis 2024'!C7+$C$12*'Datenbasis 2024'!B7)</f>
        <v>0</v>
      </c>
      <c r="N28" s="69">
        <f>IF($C$14+$C$16=0,0,'Datenbasis 2024'!G7+$C$14*'Datenbasis 2024'!E7+$C$16*'Datenbasis 2024'!F7)</f>
        <v>0</v>
      </c>
      <c r="O28" s="70">
        <f t="shared" si="5"/>
        <v>0</v>
      </c>
    </row>
    <row r="29" spans="1:198" ht="16.5" customHeight="1" x14ac:dyDescent="0.2">
      <c r="B29" s="50" t="s">
        <v>45</v>
      </c>
      <c r="C29" s="92">
        <f>'Datenbasis 2025'!C8</f>
        <v>75</v>
      </c>
      <c r="D29" s="93">
        <f>'Datenbasis 2025'!B8*$C$12</f>
        <v>0</v>
      </c>
      <c r="E29" s="73">
        <f t="shared" si="2"/>
        <v>0</v>
      </c>
      <c r="F29" s="92">
        <f>'Datenbasis 2025'!G8</f>
        <v>100</v>
      </c>
      <c r="G29" s="93">
        <f>'Datenbasis 2025'!E8*$C$14</f>
        <v>0</v>
      </c>
      <c r="H29" s="93">
        <f>'Datenbasis 2025'!F8*$C$16</f>
        <v>0</v>
      </c>
      <c r="I29" s="73">
        <f t="shared" si="3"/>
        <v>0</v>
      </c>
      <c r="J29" s="98">
        <f t="shared" si="4"/>
        <v>0</v>
      </c>
      <c r="K29" s="99">
        <f t="shared" si="1"/>
        <v>0</v>
      </c>
      <c r="L29" s="87"/>
      <c r="M29" s="69">
        <f>IF($C$12=0,0,'Datenbasis 2024'!C8+$C$12*'Datenbasis 2024'!B8)</f>
        <v>0</v>
      </c>
      <c r="N29" s="69">
        <f>IF($C$14+$C$16=0,0,'Datenbasis 2024'!G8+$C$14*'Datenbasis 2024'!E8+$C$16*'Datenbasis 2024'!F8)</f>
        <v>0</v>
      </c>
      <c r="O29" s="70">
        <f t="shared" si="5"/>
        <v>0</v>
      </c>
    </row>
    <row r="30" spans="1:198" ht="16.5" customHeight="1" x14ac:dyDescent="0.2">
      <c r="B30" s="51" t="s">
        <v>46</v>
      </c>
      <c r="C30" s="92">
        <f>'Datenbasis 2025'!C9</f>
        <v>30.72</v>
      </c>
      <c r="D30" s="93">
        <f>'Datenbasis 2025'!B9*$C$12</f>
        <v>0</v>
      </c>
      <c r="E30" s="73">
        <f t="shared" si="2"/>
        <v>0</v>
      </c>
      <c r="F30" s="92">
        <f>'Datenbasis 2025'!G9</f>
        <v>0</v>
      </c>
      <c r="G30" s="93">
        <f>'Datenbasis 2025'!E9*$C$14</f>
        <v>0</v>
      </c>
      <c r="H30" s="93">
        <f>'Datenbasis 2025'!F9*$C$16</f>
        <v>0</v>
      </c>
      <c r="I30" s="73">
        <f t="shared" si="3"/>
        <v>0</v>
      </c>
      <c r="J30" s="98">
        <f t="shared" si="4"/>
        <v>0</v>
      </c>
      <c r="K30" s="99">
        <f t="shared" si="1"/>
        <v>0</v>
      </c>
      <c r="L30" s="87"/>
      <c r="M30" s="69">
        <f>IF($C$12=0,0,'Datenbasis 2024'!C9+$C$12*'Datenbasis 2024'!B9)</f>
        <v>0</v>
      </c>
      <c r="N30" s="69">
        <f>IF($C$14+$C$16=0,0,'Datenbasis 2024'!G9+$C$14*'Datenbasis 2024'!E9+$C$16*'Datenbasis 2024'!F9)</f>
        <v>0</v>
      </c>
      <c r="O30" s="70">
        <f t="shared" si="5"/>
        <v>0</v>
      </c>
    </row>
    <row r="31" spans="1:198" ht="16.5" customHeight="1" x14ac:dyDescent="0.2">
      <c r="B31" s="50" t="s">
        <v>47</v>
      </c>
      <c r="C31" s="92">
        <f>'Datenbasis 2025'!C10</f>
        <v>71.16</v>
      </c>
      <c r="D31" s="93">
        <f>'Datenbasis 2025'!B10*$C$12</f>
        <v>0</v>
      </c>
      <c r="E31" s="73">
        <f t="shared" si="2"/>
        <v>0</v>
      </c>
      <c r="F31" s="92">
        <f>'Datenbasis 2025'!G10</f>
        <v>0</v>
      </c>
      <c r="G31" s="93">
        <f>'Datenbasis 2025'!E10*$C$14</f>
        <v>0</v>
      </c>
      <c r="H31" s="93">
        <f>'Datenbasis 2025'!F10*$C$16</f>
        <v>0</v>
      </c>
      <c r="I31" s="73">
        <f t="shared" si="3"/>
        <v>0</v>
      </c>
      <c r="J31" s="98">
        <f t="shared" si="4"/>
        <v>0</v>
      </c>
      <c r="K31" s="99">
        <f t="shared" si="1"/>
        <v>0</v>
      </c>
      <c r="L31" s="87"/>
      <c r="M31" s="69">
        <f>IF($C$12=0,0,'Datenbasis 2024'!C10+$C$12*'Datenbasis 2024'!B10)</f>
        <v>0</v>
      </c>
      <c r="N31" s="69">
        <f>IF($C$14+$C$16=0,0,'Datenbasis 2024'!G10+$C$14*'Datenbasis 2024'!E10+$C$16*'Datenbasis 2024'!F10)</f>
        <v>0</v>
      </c>
      <c r="O31" s="70">
        <f t="shared" si="5"/>
        <v>0</v>
      </c>
    </row>
    <row r="32" spans="1:198" ht="16.5" customHeight="1" x14ac:dyDescent="0.2">
      <c r="B32" s="50" t="s">
        <v>48</v>
      </c>
      <c r="C32" s="92">
        <f>'Datenbasis 2025'!C11</f>
        <v>128.63999999999999</v>
      </c>
      <c r="D32" s="93">
        <f>'Datenbasis 2025'!B11*$C$12</f>
        <v>0</v>
      </c>
      <c r="E32" s="73">
        <f t="shared" si="2"/>
        <v>0</v>
      </c>
      <c r="F32" s="92">
        <f>'Datenbasis 2025'!G11</f>
        <v>0</v>
      </c>
      <c r="G32" s="93">
        <f>'Datenbasis 2025'!E11*$C$14</f>
        <v>0</v>
      </c>
      <c r="H32" s="93">
        <f>'Datenbasis 2025'!F11*$C$16</f>
        <v>0</v>
      </c>
      <c r="I32" s="73">
        <f t="shared" si="3"/>
        <v>0</v>
      </c>
      <c r="J32" s="98">
        <f t="shared" si="4"/>
        <v>0</v>
      </c>
      <c r="K32" s="99">
        <f t="shared" si="1"/>
        <v>0</v>
      </c>
      <c r="L32" s="103"/>
      <c r="M32" s="69">
        <f>IF($C$12=0,0,'Datenbasis 2024'!C11+$C$12*'Datenbasis 2024'!B11)</f>
        <v>0</v>
      </c>
      <c r="N32" s="69">
        <f>IF($C$14+$C$16=0,0,'Datenbasis 2024'!G11+$C$14*'Datenbasis 2024'!E11+$C$16*'Datenbasis 2024'!F11)</f>
        <v>0</v>
      </c>
      <c r="O32" s="70">
        <f t="shared" si="5"/>
        <v>0</v>
      </c>
    </row>
    <row r="33" spans="1:198" ht="16.5" customHeight="1" x14ac:dyDescent="0.2">
      <c r="B33" s="50" t="s">
        <v>55</v>
      </c>
      <c r="C33" s="92">
        <f>'Datenbasis 2025'!C12</f>
        <v>168.35</v>
      </c>
      <c r="D33" s="93">
        <f>'Datenbasis 2025'!B12*$C$12</f>
        <v>0</v>
      </c>
      <c r="E33" s="73">
        <f t="shared" si="2"/>
        <v>0</v>
      </c>
      <c r="F33" s="92">
        <f>'Datenbasis 2025'!G12</f>
        <v>44</v>
      </c>
      <c r="G33" s="93">
        <f>'Datenbasis 2025'!E12*$C$14</f>
        <v>0</v>
      </c>
      <c r="H33" s="93">
        <f>'Datenbasis 2025'!F12*$C$16</f>
        <v>0</v>
      </c>
      <c r="I33" s="73">
        <f t="shared" si="3"/>
        <v>0</v>
      </c>
      <c r="J33" s="98">
        <f t="shared" si="4"/>
        <v>0</v>
      </c>
      <c r="K33" s="99">
        <f t="shared" si="1"/>
        <v>0</v>
      </c>
      <c r="L33" s="87"/>
      <c r="M33" s="69">
        <f>IF($C$12=0,0,'Datenbasis 2024'!C12+$C$12*'Datenbasis 2024'!B12)</f>
        <v>0</v>
      </c>
      <c r="N33" s="69">
        <f>IF($C$14+$C$16=0,0,'Datenbasis 2024'!G12+$C$14*'Datenbasis 2024'!E12+$C$16*'Datenbasis 2024'!F12)</f>
        <v>0</v>
      </c>
      <c r="O33" s="70">
        <f t="shared" si="5"/>
        <v>0</v>
      </c>
    </row>
    <row r="34" spans="1:198" ht="16.5" customHeight="1" x14ac:dyDescent="0.2">
      <c r="B34" s="50" t="s">
        <v>56</v>
      </c>
      <c r="C34" s="92">
        <f>'Datenbasis 2025'!C13</f>
        <v>36.840000000000003</v>
      </c>
      <c r="D34" s="93">
        <f>'Datenbasis 2025'!B13*$C$12</f>
        <v>0</v>
      </c>
      <c r="E34" s="73">
        <f t="shared" si="2"/>
        <v>0</v>
      </c>
      <c r="F34" s="92">
        <f>'Datenbasis 2025'!G13</f>
        <v>0</v>
      </c>
      <c r="G34" s="93">
        <f>'Datenbasis 2025'!E13*$C$14</f>
        <v>0</v>
      </c>
      <c r="H34" s="93">
        <f>'Datenbasis 2025'!F13*$C$16</f>
        <v>0</v>
      </c>
      <c r="I34" s="73">
        <f t="shared" si="3"/>
        <v>0</v>
      </c>
      <c r="J34" s="98">
        <f>E34+I34</f>
        <v>0</v>
      </c>
      <c r="K34" s="99">
        <f t="shared" si="1"/>
        <v>0</v>
      </c>
      <c r="L34" s="87"/>
      <c r="M34" s="69">
        <f>IF($C$12=0,0,'Datenbasis 2024'!C13+$C$12*'Datenbasis 2024'!B13)</f>
        <v>0</v>
      </c>
      <c r="N34" s="69">
        <f>IF($C$14+$C$16=0,0,'Datenbasis 2024'!G13+$C$14*'Datenbasis 2024'!E13+$C$16*'Datenbasis 2024'!F13)</f>
        <v>0</v>
      </c>
      <c r="O34" s="70">
        <f t="shared" si="5"/>
        <v>0</v>
      </c>
    </row>
    <row r="35" spans="1:198" ht="16.5" customHeight="1" x14ac:dyDescent="0.2">
      <c r="B35" s="50" t="s">
        <v>49</v>
      </c>
      <c r="C35" s="92">
        <f>'Datenbasis 2025'!C14</f>
        <v>90</v>
      </c>
      <c r="D35" s="93">
        <f>'Datenbasis 2025'!B14*$C$12</f>
        <v>0</v>
      </c>
      <c r="E35" s="73">
        <f t="shared" si="2"/>
        <v>0</v>
      </c>
      <c r="F35" s="92">
        <f>'Datenbasis 2025'!G14</f>
        <v>105</v>
      </c>
      <c r="G35" s="93">
        <f>'Datenbasis 2025'!E14*$C$14</f>
        <v>0</v>
      </c>
      <c r="H35" s="93">
        <f>'Datenbasis 2025'!F14*$C$16</f>
        <v>0</v>
      </c>
      <c r="I35" s="73">
        <f t="shared" si="3"/>
        <v>0</v>
      </c>
      <c r="J35" s="98">
        <f t="shared" si="4"/>
        <v>0</v>
      </c>
      <c r="K35" s="99">
        <f t="shared" si="1"/>
        <v>0</v>
      </c>
      <c r="L35" s="87"/>
      <c r="M35" s="69">
        <f>IF($C$12=0,0,'Datenbasis 2024'!C14+$C$12*'Datenbasis 2024'!B14)</f>
        <v>0</v>
      </c>
      <c r="N35" s="69">
        <f>IF($C$14+$C$16=0,0,'Datenbasis 2024'!G14+$C$14*'Datenbasis 2024'!E14+$C$16*'Datenbasis 2024'!F14)</f>
        <v>0</v>
      </c>
      <c r="O35" s="70">
        <f t="shared" si="5"/>
        <v>0</v>
      </c>
    </row>
    <row r="36" spans="1:198" ht="16.5" customHeight="1" x14ac:dyDescent="0.2">
      <c r="B36" s="50" t="s">
        <v>57</v>
      </c>
      <c r="C36" s="92">
        <f>'Datenbasis 2025'!C15</f>
        <v>71.88</v>
      </c>
      <c r="D36" s="93">
        <f>'Datenbasis 2025'!B15*$C$12</f>
        <v>0</v>
      </c>
      <c r="E36" s="73">
        <f t="shared" si="2"/>
        <v>0</v>
      </c>
      <c r="F36" s="92">
        <f>'Datenbasis 2025'!G15</f>
        <v>0</v>
      </c>
      <c r="G36" s="93">
        <f>'Datenbasis 2025'!E15*$C$14</f>
        <v>0</v>
      </c>
      <c r="H36" s="93">
        <f>'Datenbasis 2025'!F15*$C$16</f>
        <v>0</v>
      </c>
      <c r="I36" s="73">
        <f t="shared" si="3"/>
        <v>0</v>
      </c>
      <c r="J36" s="98">
        <f t="shared" si="4"/>
        <v>0</v>
      </c>
      <c r="K36" s="99">
        <f t="shared" si="1"/>
        <v>0</v>
      </c>
      <c r="L36" s="87"/>
      <c r="M36" s="69">
        <f>IF($C$12=0,0,'Datenbasis 2024'!C15+$C$12*'Datenbasis 2024'!B15)</f>
        <v>0</v>
      </c>
      <c r="N36" s="69">
        <f>IF($C$14+$C$16=0,0,'Datenbasis 2024'!G15+$C$14*'Datenbasis 2024'!E15+$C$16*'Datenbasis 2024'!F15)</f>
        <v>0</v>
      </c>
      <c r="O36" s="70">
        <f t="shared" si="5"/>
        <v>0</v>
      </c>
    </row>
    <row r="37" spans="1:198" ht="16.5" customHeight="1" x14ac:dyDescent="0.2">
      <c r="B37" s="51" t="s">
        <v>50</v>
      </c>
      <c r="C37" s="92">
        <f>'Datenbasis 2025'!C16</f>
        <v>60</v>
      </c>
      <c r="D37" s="93">
        <f>'Datenbasis 2025'!B16*$C$12</f>
        <v>0</v>
      </c>
      <c r="E37" s="73">
        <f t="shared" si="2"/>
        <v>0</v>
      </c>
      <c r="F37" s="92">
        <f>'Datenbasis 2025'!G16</f>
        <v>0</v>
      </c>
      <c r="G37" s="93">
        <f>'Datenbasis 2025'!E16*$C$14</f>
        <v>0</v>
      </c>
      <c r="H37" s="93">
        <f>'Datenbasis 2025'!F16*$C$16</f>
        <v>0</v>
      </c>
      <c r="I37" s="73">
        <f t="shared" si="3"/>
        <v>0</v>
      </c>
      <c r="J37" s="98">
        <f t="shared" si="4"/>
        <v>0</v>
      </c>
      <c r="K37" s="99">
        <f t="shared" si="1"/>
        <v>0</v>
      </c>
      <c r="L37" s="87"/>
      <c r="M37" s="69">
        <f>IF($C$12=0,0,'Datenbasis 2024'!C16+$C$12*'Datenbasis 2024'!B16)</f>
        <v>0</v>
      </c>
      <c r="N37" s="69">
        <f>IF($C$14+$C$16=0,0,'Datenbasis 2024'!G16+$C$14*'Datenbasis 2024'!E16+$C$16*'Datenbasis 2024'!F16)</f>
        <v>0</v>
      </c>
      <c r="O37" s="70">
        <f t="shared" si="5"/>
        <v>0</v>
      </c>
    </row>
    <row r="38" spans="1:198" ht="16.5" customHeight="1" thickBot="1" x14ac:dyDescent="0.25">
      <c r="B38" s="52" t="s">
        <v>51</v>
      </c>
      <c r="C38" s="92">
        <f>'Datenbasis 2025'!C17</f>
        <v>69.48</v>
      </c>
      <c r="D38" s="93">
        <f>'Datenbasis 2025'!B17*$C$12</f>
        <v>0</v>
      </c>
      <c r="E38" s="73">
        <f t="shared" si="2"/>
        <v>0</v>
      </c>
      <c r="F38" s="92">
        <f>'Datenbasis 2025'!G17</f>
        <v>43.2</v>
      </c>
      <c r="G38" s="93">
        <f>'Datenbasis 2025'!E17*$C$14</f>
        <v>0</v>
      </c>
      <c r="H38" s="93">
        <f>'Datenbasis 2025'!F17*$C$16</f>
        <v>0</v>
      </c>
      <c r="I38" s="73">
        <f t="shared" si="3"/>
        <v>0</v>
      </c>
      <c r="J38" s="98">
        <f t="shared" si="4"/>
        <v>0</v>
      </c>
      <c r="K38" s="99">
        <f t="shared" si="1"/>
        <v>0</v>
      </c>
      <c r="L38" s="87"/>
      <c r="M38" s="69">
        <f>IF($C$12=0,0,'Datenbasis 2024'!C17+$C$12*'Datenbasis 2024'!B17)</f>
        <v>0</v>
      </c>
      <c r="N38" s="69">
        <f>IF($C$14+$C$16=0,0,'Datenbasis 2024'!G17+$C$14*'Datenbasis 2024'!E17+$C$16*'Datenbasis 2024'!F17)</f>
        <v>0</v>
      </c>
      <c r="O38" s="70">
        <f t="shared" si="5"/>
        <v>0</v>
      </c>
    </row>
    <row r="39" spans="1:198" ht="18.75" customHeight="1" thickTop="1" thickBot="1" x14ac:dyDescent="0.25">
      <c r="B39" s="182" t="s">
        <v>130</v>
      </c>
      <c r="C39" s="182"/>
      <c r="D39" s="182"/>
      <c r="E39" s="182"/>
      <c r="F39" s="182"/>
      <c r="G39" s="182"/>
      <c r="H39" s="182"/>
      <c r="I39" s="183"/>
      <c r="J39" s="183"/>
      <c r="K39" s="183"/>
      <c r="L39" s="87"/>
    </row>
    <row r="40" spans="1:198" s="6" customFormat="1" ht="13.5" thickTop="1" x14ac:dyDescent="0.2">
      <c r="A40" s="35"/>
      <c r="L40" s="8"/>
      <c r="M40" s="8"/>
      <c r="N40" s="8"/>
      <c r="O40" s="8"/>
      <c r="P40" s="8"/>
      <c r="Q40" s="8"/>
      <c r="R40" s="8"/>
      <c r="S40" s="8"/>
      <c r="T40" s="8"/>
      <c r="U40" s="8"/>
      <c r="V40" s="8"/>
      <c r="W40" s="8"/>
      <c r="X40" s="8"/>
      <c r="Y40" s="8"/>
      <c r="Z40" s="8"/>
      <c r="AA40" s="8"/>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row>
    <row r="41" spans="1:198" s="6" customFormat="1" x14ac:dyDescent="0.2">
      <c r="A41" s="35"/>
      <c r="H41" s="35"/>
      <c r="L41" s="8"/>
      <c r="M41" s="8"/>
      <c r="N41" s="8"/>
      <c r="O41" s="8"/>
      <c r="P41" s="8"/>
      <c r="Q41" s="8"/>
      <c r="R41" s="8"/>
      <c r="S41" s="8"/>
      <c r="T41" s="8"/>
      <c r="U41" s="8"/>
      <c r="V41" s="8"/>
      <c r="W41" s="8"/>
      <c r="X41" s="8"/>
      <c r="Y41" s="8"/>
      <c r="Z41" s="8"/>
      <c r="AA41" s="8"/>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row>
    <row r="42" spans="1:198" s="6" customFormat="1" x14ac:dyDescent="0.2">
      <c r="A42" s="35"/>
      <c r="L42" s="8"/>
      <c r="M42" s="8"/>
      <c r="N42" s="8"/>
      <c r="O42" s="8"/>
      <c r="P42" s="8"/>
      <c r="Q42" s="8"/>
      <c r="R42" s="8"/>
      <c r="S42" s="8"/>
      <c r="T42" s="8"/>
      <c r="U42" s="8"/>
      <c r="V42" s="8"/>
      <c r="W42" s="8"/>
      <c r="X42" s="8"/>
      <c r="Y42" s="8"/>
      <c r="Z42" s="8"/>
      <c r="AA42" s="8"/>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row>
    <row r="43" spans="1:198" s="6" customFormat="1" x14ac:dyDescent="0.2">
      <c r="A43" s="35"/>
      <c r="L43" s="8"/>
      <c r="M43" s="8"/>
      <c r="N43" s="8"/>
      <c r="O43" s="8"/>
      <c r="P43" s="8"/>
      <c r="Q43" s="8"/>
      <c r="R43" s="8"/>
      <c r="S43" s="8"/>
      <c r="T43" s="8"/>
      <c r="U43" s="8"/>
      <c r="V43" s="8"/>
      <c r="W43" s="8"/>
      <c r="X43" s="8"/>
      <c r="Y43" s="8"/>
      <c r="Z43" s="8"/>
      <c r="AA43" s="8"/>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row>
    <row r="44" spans="1:198" s="6" customFormat="1" x14ac:dyDescent="0.2">
      <c r="A44" s="35"/>
      <c r="L44" s="8"/>
      <c r="M44" s="8"/>
      <c r="N44" s="8"/>
      <c r="O44" s="8"/>
      <c r="P44" s="8"/>
      <c r="Q44" s="8"/>
      <c r="R44" s="8"/>
      <c r="S44" s="8"/>
      <c r="T44" s="8"/>
      <c r="U44" s="8"/>
      <c r="V44" s="8"/>
      <c r="W44" s="8"/>
      <c r="X44" s="8"/>
      <c r="Y44" s="8"/>
      <c r="Z44" s="8"/>
      <c r="AA44" s="8"/>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row>
    <row r="45" spans="1:198" s="6" customFormat="1" x14ac:dyDescent="0.2">
      <c r="A45" s="35"/>
      <c r="L45" s="8"/>
      <c r="M45" s="8"/>
      <c r="N45" s="8"/>
      <c r="O45" s="8"/>
      <c r="P45" s="8"/>
      <c r="Q45" s="8"/>
      <c r="R45" s="8"/>
      <c r="S45" s="8"/>
      <c r="T45" s="8"/>
      <c r="U45" s="8"/>
      <c r="V45" s="8"/>
      <c r="W45" s="8"/>
      <c r="X45" s="8"/>
      <c r="Y45" s="8"/>
      <c r="Z45" s="8"/>
      <c r="AA45" s="8"/>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row>
    <row r="46" spans="1:198" s="6" customFormat="1" x14ac:dyDescent="0.2">
      <c r="A46" s="35"/>
      <c r="L46" s="8"/>
      <c r="M46" s="8"/>
      <c r="N46" s="8"/>
      <c r="O46" s="8"/>
      <c r="P46" s="8"/>
      <c r="Q46" s="8"/>
      <c r="R46" s="8"/>
      <c r="S46" s="8"/>
      <c r="T46" s="8"/>
      <c r="U46" s="8"/>
      <c r="V46" s="8"/>
      <c r="W46" s="8"/>
      <c r="X46" s="8"/>
      <c r="Y46" s="8"/>
      <c r="Z46" s="8"/>
      <c r="AA46" s="8"/>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row>
    <row r="47" spans="1:198" s="6" customFormat="1" x14ac:dyDescent="0.2">
      <c r="A47" s="35"/>
      <c r="L47" s="8"/>
      <c r="M47" s="8"/>
      <c r="N47" s="8"/>
      <c r="O47" s="8"/>
      <c r="P47" s="8"/>
      <c r="Q47" s="8"/>
      <c r="R47" s="8"/>
      <c r="S47" s="8"/>
      <c r="T47" s="8"/>
      <c r="U47" s="8"/>
      <c r="V47" s="8"/>
      <c r="W47" s="8"/>
      <c r="X47" s="8"/>
      <c r="Y47" s="8"/>
      <c r="Z47" s="8"/>
      <c r="AA47" s="8"/>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row>
    <row r="48" spans="1:198" s="6" customFormat="1" x14ac:dyDescent="0.2">
      <c r="A48" s="35"/>
      <c r="L48" s="8"/>
      <c r="M48" s="8"/>
      <c r="N48" s="8"/>
      <c r="O48" s="8"/>
      <c r="P48" s="8"/>
      <c r="Q48" s="8"/>
      <c r="R48" s="8"/>
      <c r="S48" s="8"/>
      <c r="T48" s="8"/>
      <c r="U48" s="8"/>
      <c r="V48" s="8"/>
      <c r="W48" s="8"/>
      <c r="X48" s="8"/>
      <c r="Y48" s="8"/>
      <c r="Z48" s="8"/>
      <c r="AA48" s="8"/>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row>
    <row r="49" spans="1:198" s="6" customFormat="1" x14ac:dyDescent="0.2">
      <c r="A49" s="35"/>
      <c r="L49" s="8"/>
      <c r="M49" s="8"/>
      <c r="N49" s="8"/>
      <c r="O49" s="8"/>
      <c r="P49" s="8"/>
      <c r="Q49" s="8"/>
      <c r="R49" s="8"/>
      <c r="S49" s="8"/>
      <c r="T49" s="8"/>
      <c r="U49" s="8"/>
      <c r="V49" s="8"/>
      <c r="W49" s="8"/>
      <c r="X49" s="8"/>
      <c r="Y49" s="8"/>
      <c r="Z49" s="8"/>
      <c r="AA49" s="8"/>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row>
    <row r="50" spans="1:198" s="6" customFormat="1" x14ac:dyDescent="0.2">
      <c r="A50" s="35"/>
      <c r="L50" s="8"/>
      <c r="M50" s="8"/>
      <c r="N50" s="8"/>
      <c r="O50" s="8"/>
      <c r="P50" s="8"/>
      <c r="Q50" s="8"/>
      <c r="R50" s="8"/>
      <c r="S50" s="8"/>
      <c r="T50" s="8"/>
      <c r="U50" s="8"/>
      <c r="V50" s="8"/>
      <c r="W50" s="8"/>
      <c r="X50" s="8"/>
      <c r="Y50" s="8"/>
      <c r="Z50" s="8"/>
      <c r="AA50" s="8"/>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row>
    <row r="51" spans="1:198" s="6" customFormat="1" x14ac:dyDescent="0.2">
      <c r="A51" s="35"/>
      <c r="L51" s="8"/>
      <c r="M51" s="8"/>
      <c r="N51" s="8"/>
      <c r="O51" s="8"/>
      <c r="P51" s="8"/>
      <c r="Q51" s="8"/>
      <c r="R51" s="8"/>
      <c r="S51" s="8"/>
      <c r="T51" s="8"/>
      <c r="U51" s="8"/>
      <c r="V51" s="8"/>
      <c r="W51" s="8"/>
      <c r="X51" s="8"/>
      <c r="Y51" s="8"/>
      <c r="Z51" s="8"/>
      <c r="AA51" s="8"/>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row>
    <row r="52" spans="1:198" s="6" customFormat="1" x14ac:dyDescent="0.2">
      <c r="A52" s="35"/>
      <c r="L52" s="8"/>
      <c r="M52" s="8"/>
      <c r="N52" s="8"/>
      <c r="O52" s="8"/>
      <c r="P52" s="8"/>
      <c r="Q52" s="8"/>
      <c r="R52" s="8"/>
      <c r="S52" s="8"/>
      <c r="T52" s="8"/>
      <c r="U52" s="8"/>
      <c r="V52" s="8"/>
      <c r="W52" s="8"/>
      <c r="X52" s="8"/>
      <c r="Y52" s="8"/>
      <c r="Z52" s="8"/>
      <c r="AA52" s="8"/>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row>
    <row r="53" spans="1:198" s="6" customFormat="1" x14ac:dyDescent="0.2">
      <c r="A53" s="35"/>
      <c r="L53" s="8"/>
      <c r="M53" s="8"/>
      <c r="N53" s="8"/>
      <c r="O53" s="8"/>
      <c r="P53" s="8"/>
      <c r="Q53" s="8"/>
      <c r="R53" s="8"/>
      <c r="S53" s="8"/>
      <c r="T53" s="8"/>
      <c r="U53" s="8"/>
      <c r="V53" s="8"/>
      <c r="W53" s="8"/>
      <c r="X53" s="8"/>
      <c r="Y53" s="8"/>
      <c r="Z53" s="8"/>
      <c r="AA53" s="8"/>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row>
    <row r="54" spans="1:198" s="6" customFormat="1" x14ac:dyDescent="0.2">
      <c r="A54" s="35"/>
      <c r="L54" s="8"/>
      <c r="M54" s="8"/>
      <c r="N54" s="8"/>
      <c r="O54" s="8"/>
      <c r="P54" s="8"/>
      <c r="Q54" s="8"/>
      <c r="R54" s="8"/>
      <c r="S54" s="8"/>
      <c r="T54" s="8"/>
      <c r="U54" s="8"/>
      <c r="V54" s="8"/>
      <c r="W54" s="8"/>
      <c r="X54" s="8"/>
      <c r="Y54" s="8"/>
      <c r="Z54" s="8"/>
      <c r="AA54" s="8"/>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row>
    <row r="55" spans="1:198" s="6" customFormat="1" x14ac:dyDescent="0.2">
      <c r="A55" s="35"/>
      <c r="L55" s="8"/>
      <c r="M55" s="8"/>
      <c r="N55" s="8"/>
      <c r="O55" s="8"/>
      <c r="P55" s="8"/>
      <c r="Q55" s="8"/>
      <c r="R55" s="8"/>
      <c r="S55" s="8"/>
      <c r="T55" s="8"/>
      <c r="U55" s="8"/>
      <c r="V55" s="8"/>
      <c r="W55" s="8"/>
      <c r="X55" s="8"/>
      <c r="Y55" s="8"/>
      <c r="Z55" s="8"/>
      <c r="AA55" s="8"/>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row>
    <row r="56" spans="1:198" s="6" customFormat="1" x14ac:dyDescent="0.2">
      <c r="A56" s="35"/>
      <c r="L56" s="8"/>
      <c r="M56" s="8"/>
      <c r="N56" s="8"/>
      <c r="O56" s="8"/>
      <c r="P56" s="8"/>
      <c r="Q56" s="8"/>
      <c r="R56" s="8"/>
      <c r="S56" s="8"/>
      <c r="T56" s="8"/>
      <c r="U56" s="8"/>
      <c r="V56" s="8"/>
      <c r="W56" s="8"/>
      <c r="X56" s="8"/>
      <c r="Y56" s="8"/>
      <c r="Z56" s="8"/>
      <c r="AA56" s="8"/>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row>
    <row r="57" spans="1:198" s="6" customFormat="1" x14ac:dyDescent="0.2">
      <c r="A57" s="35"/>
      <c r="L57" s="8"/>
      <c r="M57" s="8"/>
      <c r="N57" s="8"/>
      <c r="O57" s="8"/>
      <c r="P57" s="8"/>
      <c r="Q57" s="8"/>
      <c r="R57" s="8"/>
      <c r="S57" s="8"/>
      <c r="T57" s="8"/>
      <c r="U57" s="8"/>
      <c r="V57" s="8"/>
      <c r="W57" s="8"/>
      <c r="X57" s="8"/>
      <c r="Y57" s="8"/>
      <c r="Z57" s="8"/>
      <c r="AA57" s="8"/>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row>
    <row r="58" spans="1:198" s="6" customFormat="1" x14ac:dyDescent="0.2">
      <c r="A58" s="35"/>
      <c r="L58" s="8"/>
      <c r="M58" s="8"/>
      <c r="N58" s="8"/>
      <c r="O58" s="8"/>
      <c r="P58" s="8"/>
      <c r="Q58" s="8"/>
      <c r="R58" s="8"/>
      <c r="S58" s="8"/>
      <c r="T58" s="8"/>
      <c r="U58" s="8"/>
      <c r="V58" s="8"/>
      <c r="W58" s="8"/>
      <c r="X58" s="8"/>
      <c r="Y58" s="8"/>
      <c r="Z58" s="8"/>
      <c r="AA58" s="8"/>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row>
    <row r="59" spans="1:198" s="6" customFormat="1" x14ac:dyDescent="0.2">
      <c r="A59" s="35"/>
      <c r="L59" s="8"/>
      <c r="M59" s="8"/>
      <c r="N59" s="8"/>
      <c r="O59" s="8"/>
      <c r="P59" s="8"/>
      <c r="Q59" s="8"/>
      <c r="R59" s="8"/>
      <c r="S59" s="8"/>
      <c r="T59" s="8"/>
      <c r="U59" s="8"/>
      <c r="V59" s="8"/>
      <c r="W59" s="8"/>
      <c r="X59" s="8"/>
      <c r="Y59" s="8"/>
      <c r="Z59" s="8"/>
      <c r="AA59" s="8"/>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row>
    <row r="60" spans="1:198" s="6" customFormat="1" x14ac:dyDescent="0.2">
      <c r="A60" s="35"/>
      <c r="L60" s="8"/>
      <c r="M60" s="8"/>
      <c r="N60" s="8"/>
      <c r="O60" s="8"/>
      <c r="P60" s="8"/>
      <c r="Q60" s="8"/>
      <c r="R60" s="8"/>
      <c r="S60" s="8"/>
      <c r="T60" s="8"/>
      <c r="U60" s="8"/>
      <c r="V60" s="8"/>
      <c r="W60" s="8"/>
      <c r="X60" s="8"/>
      <c r="Y60" s="8"/>
      <c r="Z60" s="8"/>
      <c r="AA60" s="8"/>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row>
    <row r="61" spans="1:198" s="6" customFormat="1" x14ac:dyDescent="0.2">
      <c r="A61" s="35"/>
      <c r="L61" s="8"/>
      <c r="M61" s="8"/>
      <c r="N61" s="8"/>
      <c r="O61" s="8"/>
      <c r="P61" s="8"/>
      <c r="Q61" s="8"/>
      <c r="R61" s="8"/>
      <c r="S61" s="8"/>
      <c r="T61" s="8"/>
      <c r="U61" s="8"/>
      <c r="V61" s="8"/>
      <c r="W61" s="8"/>
      <c r="X61" s="8"/>
      <c r="Y61" s="8"/>
      <c r="Z61" s="8"/>
      <c r="AA61" s="8"/>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row>
    <row r="62" spans="1:198" s="6" customFormat="1" x14ac:dyDescent="0.2">
      <c r="A62" s="35"/>
      <c r="L62" s="8"/>
      <c r="M62" s="8"/>
      <c r="N62" s="8"/>
      <c r="O62" s="8"/>
      <c r="P62" s="8"/>
      <c r="Q62" s="8"/>
      <c r="R62" s="8"/>
      <c r="S62" s="8"/>
      <c r="T62" s="8"/>
      <c r="U62" s="8"/>
      <c r="V62" s="8"/>
      <c r="W62" s="8"/>
      <c r="X62" s="8"/>
      <c r="Y62" s="8"/>
      <c r="Z62" s="8"/>
      <c r="AA62" s="8"/>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row>
    <row r="63" spans="1:198" s="6" customFormat="1" x14ac:dyDescent="0.2">
      <c r="A63" s="35"/>
      <c r="L63" s="8"/>
      <c r="M63" s="8"/>
      <c r="N63" s="8"/>
      <c r="O63" s="8"/>
      <c r="P63" s="8"/>
      <c r="Q63" s="8"/>
      <c r="R63" s="8"/>
      <c r="S63" s="8"/>
      <c r="T63" s="8"/>
      <c r="U63" s="8"/>
      <c r="V63" s="8"/>
      <c r="W63" s="8"/>
      <c r="X63" s="8"/>
      <c r="Y63" s="8"/>
      <c r="Z63" s="8"/>
      <c r="AA63" s="8"/>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row>
    <row r="64" spans="1:198" s="6" customFormat="1" x14ac:dyDescent="0.2">
      <c r="A64" s="35"/>
      <c r="L64" s="8"/>
      <c r="M64" s="8"/>
      <c r="N64" s="8"/>
      <c r="O64" s="8"/>
      <c r="P64" s="8"/>
      <c r="Q64" s="8"/>
      <c r="R64" s="8"/>
      <c r="S64" s="8"/>
      <c r="T64" s="8"/>
      <c r="U64" s="8"/>
      <c r="V64" s="8"/>
      <c r="W64" s="8"/>
      <c r="X64" s="8"/>
      <c r="Y64" s="8"/>
      <c r="Z64" s="8"/>
      <c r="AA64" s="8"/>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row>
    <row r="65" spans="1:198" s="6" customFormat="1" x14ac:dyDescent="0.2">
      <c r="A65" s="35"/>
      <c r="L65" s="8"/>
      <c r="M65" s="8"/>
      <c r="N65" s="8"/>
      <c r="O65" s="8"/>
      <c r="P65" s="8"/>
      <c r="Q65" s="8"/>
      <c r="R65" s="8"/>
      <c r="S65" s="8"/>
      <c r="T65" s="8"/>
      <c r="U65" s="8"/>
      <c r="V65" s="8"/>
      <c r="W65" s="8"/>
      <c r="X65" s="8"/>
      <c r="Y65" s="8"/>
      <c r="Z65" s="8"/>
      <c r="AA65" s="8"/>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row>
    <row r="66" spans="1:198" s="6" customFormat="1" x14ac:dyDescent="0.2">
      <c r="A66" s="35"/>
      <c r="L66" s="8"/>
      <c r="M66" s="8"/>
      <c r="N66" s="8"/>
      <c r="O66" s="8"/>
      <c r="P66" s="8"/>
      <c r="Q66" s="8"/>
      <c r="R66" s="8"/>
      <c r="S66" s="8"/>
      <c r="T66" s="8"/>
      <c r="U66" s="8"/>
      <c r="V66" s="8"/>
      <c r="W66" s="8"/>
      <c r="X66" s="8"/>
      <c r="Y66" s="8"/>
      <c r="Z66" s="8"/>
      <c r="AA66" s="8"/>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row>
    <row r="67" spans="1:198" s="6" customFormat="1" x14ac:dyDescent="0.2">
      <c r="A67" s="35"/>
      <c r="L67" s="8"/>
      <c r="M67" s="8"/>
      <c r="N67" s="8"/>
      <c r="O67" s="8"/>
      <c r="P67" s="8"/>
      <c r="Q67" s="8"/>
      <c r="R67" s="8"/>
      <c r="S67" s="8"/>
      <c r="T67" s="8"/>
      <c r="U67" s="8"/>
      <c r="V67" s="8"/>
      <c r="W67" s="8"/>
      <c r="X67" s="8"/>
      <c r="Y67" s="8"/>
      <c r="Z67" s="8"/>
      <c r="AA67" s="8"/>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row>
    <row r="68" spans="1:198" s="6" customFormat="1" x14ac:dyDescent="0.2">
      <c r="A68" s="35"/>
      <c r="L68" s="8"/>
      <c r="M68" s="8"/>
      <c r="N68" s="8"/>
      <c r="O68" s="8"/>
      <c r="P68" s="8"/>
      <c r="Q68" s="8"/>
      <c r="R68" s="8"/>
      <c r="S68" s="8"/>
      <c r="T68" s="8"/>
      <c r="U68" s="8"/>
      <c r="V68" s="8"/>
      <c r="W68" s="8"/>
      <c r="X68" s="8"/>
      <c r="Y68" s="8"/>
      <c r="Z68" s="8"/>
      <c r="AA68" s="8"/>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row>
    <row r="69" spans="1:198" s="6" customFormat="1" x14ac:dyDescent="0.2">
      <c r="A69" s="35"/>
      <c r="L69" s="8"/>
      <c r="M69" s="8"/>
      <c r="N69" s="8"/>
      <c r="O69" s="8"/>
      <c r="P69" s="8"/>
      <c r="Q69" s="8"/>
      <c r="R69" s="8"/>
      <c r="S69" s="8"/>
      <c r="T69" s="8"/>
      <c r="U69" s="8"/>
      <c r="V69" s="8"/>
      <c r="W69" s="8"/>
      <c r="X69" s="8"/>
      <c r="Y69" s="8"/>
      <c r="Z69" s="8"/>
      <c r="AA69" s="8"/>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row>
    <row r="70" spans="1:198" s="6" customFormat="1" x14ac:dyDescent="0.2">
      <c r="A70" s="35"/>
      <c r="L70" s="8"/>
      <c r="M70" s="8"/>
      <c r="N70" s="8"/>
      <c r="O70" s="8"/>
      <c r="P70" s="8"/>
      <c r="Q70" s="8"/>
      <c r="R70" s="8"/>
      <c r="S70" s="8"/>
      <c r="T70" s="8"/>
      <c r="U70" s="8"/>
      <c r="V70" s="8"/>
      <c r="W70" s="8"/>
      <c r="X70" s="8"/>
      <c r="Y70" s="8"/>
      <c r="Z70" s="8"/>
      <c r="AA70" s="8"/>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row>
    <row r="71" spans="1:198" s="6" customFormat="1" x14ac:dyDescent="0.2">
      <c r="A71" s="35"/>
      <c r="L71" s="8"/>
      <c r="M71" s="8"/>
      <c r="N71" s="8"/>
      <c r="O71" s="8"/>
      <c r="P71" s="8"/>
      <c r="Q71" s="8"/>
      <c r="R71" s="8"/>
      <c r="S71" s="8"/>
      <c r="T71" s="8"/>
      <c r="U71" s="8"/>
      <c r="V71" s="8"/>
      <c r="W71" s="8"/>
      <c r="X71" s="8"/>
      <c r="Y71" s="8"/>
      <c r="Z71" s="8"/>
      <c r="AA71" s="8"/>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row>
    <row r="72" spans="1:198" s="6" customFormat="1" x14ac:dyDescent="0.2">
      <c r="A72" s="35"/>
      <c r="L72" s="8"/>
      <c r="M72" s="8"/>
      <c r="N72" s="8"/>
      <c r="O72" s="8"/>
      <c r="P72" s="8"/>
      <c r="Q72" s="8"/>
      <c r="R72" s="8"/>
      <c r="S72" s="8"/>
      <c r="T72" s="8"/>
      <c r="U72" s="8"/>
      <c r="V72" s="8"/>
      <c r="W72" s="8"/>
      <c r="X72" s="8"/>
      <c r="Y72" s="8"/>
      <c r="Z72" s="8"/>
      <c r="AA72" s="8"/>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row>
    <row r="73" spans="1:198" s="6" customFormat="1" x14ac:dyDescent="0.2">
      <c r="A73" s="35"/>
      <c r="L73" s="8"/>
      <c r="M73" s="8"/>
      <c r="N73" s="8"/>
      <c r="O73" s="8"/>
      <c r="P73" s="8"/>
      <c r="Q73" s="8"/>
      <c r="R73" s="8"/>
      <c r="S73" s="8"/>
      <c r="T73" s="8"/>
      <c r="U73" s="8"/>
      <c r="V73" s="8"/>
      <c r="W73" s="8"/>
      <c r="X73" s="8"/>
      <c r="Y73" s="8"/>
      <c r="Z73" s="8"/>
      <c r="AA73" s="8"/>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row>
    <row r="74" spans="1:198" s="6" customFormat="1" x14ac:dyDescent="0.2">
      <c r="A74" s="35"/>
      <c r="L74" s="8"/>
      <c r="M74" s="8"/>
      <c r="N74" s="8"/>
      <c r="O74" s="8"/>
      <c r="P74" s="8"/>
      <c r="Q74" s="8"/>
      <c r="R74" s="8"/>
      <c r="S74" s="8"/>
      <c r="T74" s="8"/>
      <c r="U74" s="8"/>
      <c r="V74" s="8"/>
      <c r="W74" s="8"/>
      <c r="X74" s="8"/>
      <c r="Y74" s="8"/>
      <c r="Z74" s="8"/>
      <c r="AA74" s="8"/>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row>
    <row r="75" spans="1:198" s="6" customFormat="1" x14ac:dyDescent="0.2">
      <c r="A75" s="35"/>
      <c r="L75" s="8"/>
      <c r="M75" s="8"/>
      <c r="N75" s="8"/>
      <c r="O75" s="8"/>
      <c r="P75" s="8"/>
      <c r="Q75" s="8"/>
      <c r="R75" s="8"/>
      <c r="S75" s="8"/>
      <c r="T75" s="8"/>
      <c r="U75" s="8"/>
      <c r="V75" s="8"/>
      <c r="W75" s="8"/>
      <c r="X75" s="8"/>
      <c r="Y75" s="8"/>
      <c r="Z75" s="8"/>
      <c r="AA75" s="8"/>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row>
    <row r="76" spans="1:198" s="6" customFormat="1" x14ac:dyDescent="0.2">
      <c r="A76" s="35"/>
      <c r="L76" s="8"/>
      <c r="M76" s="8"/>
      <c r="N76" s="8"/>
      <c r="O76" s="8"/>
      <c r="P76" s="8"/>
      <c r="Q76" s="8"/>
      <c r="R76" s="8"/>
      <c r="S76" s="8"/>
      <c r="T76" s="8"/>
      <c r="U76" s="8"/>
      <c r="V76" s="8"/>
      <c r="W76" s="8"/>
      <c r="X76" s="8"/>
      <c r="Y76" s="8"/>
      <c r="Z76" s="8"/>
      <c r="AA76" s="8"/>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row>
    <row r="77" spans="1:198" x14ac:dyDescent="0.2">
      <c r="B77" s="35"/>
      <c r="C77" s="35"/>
      <c r="D77" s="35"/>
      <c r="E77" s="35"/>
      <c r="F77" s="35"/>
      <c r="G77" s="35"/>
      <c r="H77" s="35"/>
      <c r="I77" s="35"/>
      <c r="J77" s="35"/>
      <c r="K77" s="35"/>
    </row>
    <row r="78" spans="1:198" x14ac:dyDescent="0.2">
      <c r="B78" s="35"/>
      <c r="C78" s="35"/>
      <c r="D78" s="35"/>
      <c r="E78" s="35"/>
      <c r="F78" s="35"/>
      <c r="G78" s="35"/>
      <c r="H78" s="35"/>
      <c r="I78" s="35"/>
      <c r="J78" s="35"/>
      <c r="K78" s="35"/>
    </row>
    <row r="79" spans="1:198" x14ac:dyDescent="0.2">
      <c r="B79" s="35"/>
      <c r="C79" s="35"/>
      <c r="D79" s="35"/>
      <c r="E79" s="35"/>
      <c r="F79" s="35"/>
      <c r="G79" s="35"/>
      <c r="H79" s="35"/>
      <c r="I79" s="35"/>
      <c r="J79" s="35"/>
      <c r="K79" s="35"/>
    </row>
    <row r="80" spans="1:198" x14ac:dyDescent="0.2">
      <c r="B80" s="35"/>
      <c r="C80" s="35"/>
      <c r="D80" s="35"/>
      <c r="E80" s="35"/>
      <c r="F80" s="35"/>
      <c r="G80" s="35"/>
      <c r="H80" s="35"/>
      <c r="I80" s="35"/>
      <c r="J80" s="35"/>
      <c r="K80" s="35"/>
    </row>
    <row r="81" spans="2:11" x14ac:dyDescent="0.2">
      <c r="B81" s="35"/>
      <c r="C81" s="35"/>
      <c r="D81" s="35"/>
      <c r="E81" s="35"/>
      <c r="F81" s="35"/>
      <c r="G81" s="35"/>
      <c r="H81" s="35"/>
      <c r="I81" s="35"/>
      <c r="J81" s="35"/>
      <c r="K81" s="35"/>
    </row>
    <row r="82" spans="2:11" x14ac:dyDescent="0.2">
      <c r="B82" s="35"/>
      <c r="C82" s="35"/>
      <c r="D82" s="35"/>
      <c r="E82" s="35"/>
      <c r="F82" s="35"/>
      <c r="G82" s="35"/>
      <c r="H82" s="35"/>
      <c r="I82" s="35"/>
      <c r="J82" s="35"/>
      <c r="K82" s="35"/>
    </row>
    <row r="83" spans="2:11" x14ac:dyDescent="0.2">
      <c r="B83" s="35"/>
      <c r="C83" s="35"/>
      <c r="D83" s="35"/>
      <c r="E83" s="35"/>
      <c r="F83" s="35"/>
      <c r="G83" s="35"/>
      <c r="H83" s="35"/>
      <c r="I83" s="35"/>
      <c r="J83" s="35"/>
      <c r="K83" s="35"/>
    </row>
    <row r="84" spans="2:11" x14ac:dyDescent="0.2">
      <c r="B84" s="35"/>
      <c r="C84" s="35"/>
      <c r="D84" s="35"/>
      <c r="E84" s="35"/>
      <c r="F84" s="35"/>
      <c r="G84" s="35"/>
      <c r="H84" s="35"/>
      <c r="I84" s="35"/>
      <c r="J84" s="35"/>
      <c r="K84" s="35"/>
    </row>
    <row r="85" spans="2:11" x14ac:dyDescent="0.2">
      <c r="B85" s="35"/>
      <c r="C85" s="35"/>
      <c r="D85" s="35"/>
      <c r="E85" s="35"/>
      <c r="F85" s="35"/>
      <c r="G85" s="35"/>
      <c r="H85" s="35"/>
      <c r="I85" s="35"/>
      <c r="J85" s="35"/>
      <c r="K85" s="35"/>
    </row>
    <row r="86" spans="2:11" x14ac:dyDescent="0.2">
      <c r="B86" s="35"/>
      <c r="C86" s="35"/>
      <c r="D86" s="35"/>
      <c r="E86" s="35"/>
      <c r="F86" s="35"/>
      <c r="G86" s="35"/>
      <c r="H86" s="35"/>
      <c r="I86" s="35"/>
      <c r="J86" s="35"/>
      <c r="K86" s="35"/>
    </row>
    <row r="87" spans="2:11" x14ac:dyDescent="0.2">
      <c r="B87" s="35"/>
      <c r="C87" s="35"/>
      <c r="D87" s="35"/>
      <c r="E87" s="35"/>
      <c r="F87" s="35"/>
      <c r="G87" s="35"/>
      <c r="H87" s="35"/>
      <c r="I87" s="35"/>
      <c r="J87" s="35"/>
      <c r="K87" s="35"/>
    </row>
    <row r="88" spans="2:11" x14ac:dyDescent="0.2">
      <c r="B88" s="35"/>
      <c r="C88" s="35"/>
      <c r="D88" s="35"/>
      <c r="E88" s="35"/>
      <c r="F88" s="35"/>
      <c r="G88" s="35"/>
      <c r="H88" s="35"/>
      <c r="I88" s="35"/>
      <c r="J88" s="35"/>
      <c r="K88" s="35"/>
    </row>
    <row r="89" spans="2:11" x14ac:dyDescent="0.2">
      <c r="B89" s="35"/>
      <c r="C89" s="35"/>
      <c r="D89" s="35"/>
      <c r="E89" s="35"/>
      <c r="F89" s="35"/>
      <c r="G89" s="35"/>
      <c r="H89" s="35"/>
      <c r="I89" s="35"/>
      <c r="J89" s="35"/>
      <c r="K89" s="35"/>
    </row>
    <row r="90" spans="2:11" x14ac:dyDescent="0.2">
      <c r="B90" s="35"/>
      <c r="C90" s="35"/>
      <c r="D90" s="35"/>
      <c r="E90" s="35"/>
      <c r="F90" s="35"/>
      <c r="G90" s="35"/>
      <c r="H90" s="35"/>
      <c r="I90" s="35"/>
      <c r="J90" s="35"/>
      <c r="K90" s="35"/>
    </row>
    <row r="91" spans="2:11" x14ac:dyDescent="0.2">
      <c r="B91" s="35"/>
      <c r="C91" s="35"/>
      <c r="D91" s="35"/>
      <c r="E91" s="35"/>
      <c r="F91" s="35"/>
      <c r="G91" s="35"/>
      <c r="H91" s="35"/>
      <c r="I91" s="35"/>
      <c r="J91" s="35"/>
      <c r="K91" s="35"/>
    </row>
    <row r="92" spans="2:11" x14ac:dyDescent="0.2">
      <c r="B92" s="35"/>
      <c r="C92" s="35"/>
      <c r="D92" s="35"/>
      <c r="E92" s="35"/>
      <c r="F92" s="35"/>
      <c r="G92" s="35"/>
      <c r="H92" s="35"/>
      <c r="I92" s="35"/>
      <c r="J92" s="35"/>
      <c r="K92" s="35"/>
    </row>
    <row r="93" spans="2:11" x14ac:dyDescent="0.2">
      <c r="B93" s="35"/>
      <c r="C93" s="35"/>
      <c r="D93" s="35"/>
      <c r="E93" s="35"/>
      <c r="F93" s="35"/>
      <c r="G93" s="35"/>
      <c r="H93" s="35"/>
      <c r="I93" s="35"/>
      <c r="J93" s="35"/>
      <c r="K93" s="35"/>
    </row>
    <row r="94" spans="2:11" x14ac:dyDescent="0.2">
      <c r="B94" s="35"/>
      <c r="C94" s="35"/>
      <c r="D94" s="35"/>
      <c r="E94" s="35"/>
      <c r="F94" s="35"/>
      <c r="G94" s="35"/>
      <c r="H94" s="35"/>
      <c r="I94" s="35"/>
      <c r="J94" s="35"/>
      <c r="K94" s="35"/>
    </row>
    <row r="95" spans="2:11" x14ac:dyDescent="0.2">
      <c r="B95" s="35"/>
      <c r="C95" s="35"/>
      <c r="D95" s="35"/>
      <c r="E95" s="35"/>
      <c r="F95" s="35"/>
      <c r="G95" s="35"/>
      <c r="H95" s="35"/>
      <c r="I95" s="35"/>
      <c r="J95" s="35"/>
      <c r="K95" s="35"/>
    </row>
    <row r="96" spans="2:11" x14ac:dyDescent="0.2">
      <c r="B96" s="35"/>
      <c r="C96" s="35"/>
      <c r="D96" s="35"/>
      <c r="E96" s="35"/>
      <c r="F96" s="35"/>
      <c r="G96" s="35"/>
      <c r="H96" s="35"/>
      <c r="I96" s="35"/>
      <c r="J96" s="35"/>
      <c r="K96" s="35"/>
    </row>
    <row r="97" spans="2:11" x14ac:dyDescent="0.2">
      <c r="B97" s="35"/>
      <c r="C97" s="35"/>
      <c r="D97" s="35"/>
      <c r="E97" s="35"/>
      <c r="F97" s="35"/>
      <c r="G97" s="35"/>
      <c r="H97" s="35"/>
      <c r="I97" s="35"/>
      <c r="J97" s="35"/>
      <c r="K97" s="35"/>
    </row>
    <row r="98" spans="2:11" x14ac:dyDescent="0.2">
      <c r="B98" s="35"/>
      <c r="C98" s="35"/>
      <c r="D98" s="35"/>
      <c r="E98" s="35"/>
      <c r="F98" s="35"/>
      <c r="G98" s="35"/>
      <c r="H98" s="35"/>
      <c r="I98" s="35"/>
      <c r="J98" s="35"/>
      <c r="K98" s="35"/>
    </row>
    <row r="99" spans="2:11" x14ac:dyDescent="0.2">
      <c r="B99" s="35"/>
      <c r="C99" s="35"/>
      <c r="D99" s="35"/>
      <c r="E99" s="35"/>
      <c r="F99" s="35"/>
      <c r="G99" s="35"/>
      <c r="H99" s="35"/>
      <c r="I99" s="35"/>
      <c r="J99" s="35"/>
      <c r="K99" s="35"/>
    </row>
    <row r="100" spans="2:11" x14ac:dyDescent="0.2">
      <c r="B100" s="35"/>
      <c r="C100" s="35"/>
      <c r="D100" s="35"/>
      <c r="E100" s="35"/>
      <c r="F100" s="35"/>
      <c r="G100" s="35"/>
      <c r="H100" s="35"/>
      <c r="I100" s="35"/>
      <c r="J100" s="35"/>
      <c r="K100" s="35"/>
    </row>
    <row r="101" spans="2:11" x14ac:dyDescent="0.2">
      <c r="B101" s="35"/>
      <c r="C101" s="35"/>
      <c r="D101" s="35"/>
      <c r="E101" s="35"/>
      <c r="F101" s="35"/>
      <c r="G101" s="35"/>
      <c r="H101" s="35"/>
      <c r="I101" s="35"/>
      <c r="J101" s="35"/>
      <c r="K101" s="35"/>
    </row>
    <row r="102" spans="2:11" x14ac:dyDescent="0.2">
      <c r="B102" s="35"/>
      <c r="C102" s="35"/>
      <c r="D102" s="35"/>
      <c r="E102" s="35"/>
      <c r="F102" s="35"/>
      <c r="G102" s="35"/>
      <c r="H102" s="35"/>
      <c r="I102" s="35"/>
      <c r="J102" s="35"/>
      <c r="K102" s="35"/>
    </row>
    <row r="103" spans="2:11" x14ac:dyDescent="0.2">
      <c r="B103" s="35"/>
      <c r="C103" s="35"/>
      <c r="D103" s="35"/>
      <c r="E103" s="35"/>
      <c r="F103" s="35"/>
      <c r="G103" s="35"/>
      <c r="H103" s="35"/>
      <c r="I103" s="35"/>
      <c r="J103" s="35"/>
      <c r="K103" s="35"/>
    </row>
    <row r="104" spans="2:11" x14ac:dyDescent="0.2">
      <c r="B104" s="35"/>
      <c r="C104" s="35"/>
      <c r="D104" s="35"/>
      <c r="E104" s="35"/>
      <c r="F104" s="35"/>
      <c r="G104" s="35"/>
      <c r="H104" s="35"/>
      <c r="I104" s="35"/>
      <c r="J104" s="35"/>
      <c r="K104" s="35"/>
    </row>
    <row r="105" spans="2:11" x14ac:dyDescent="0.2">
      <c r="B105" s="35"/>
      <c r="C105" s="35"/>
      <c r="D105" s="35"/>
      <c r="E105" s="35"/>
      <c r="F105" s="35"/>
      <c r="G105" s="35"/>
      <c r="H105" s="35"/>
      <c r="I105" s="35"/>
      <c r="J105" s="35"/>
      <c r="K105" s="35"/>
    </row>
    <row r="106" spans="2:11" x14ac:dyDescent="0.2">
      <c r="B106" s="35"/>
      <c r="C106" s="35"/>
      <c r="D106" s="35"/>
      <c r="E106" s="35"/>
      <c r="F106" s="35"/>
      <c r="G106" s="35"/>
      <c r="H106" s="35"/>
      <c r="I106" s="35"/>
      <c r="J106" s="35"/>
      <c r="K106" s="35"/>
    </row>
    <row r="107" spans="2:11" x14ac:dyDescent="0.2">
      <c r="B107" s="35"/>
      <c r="C107" s="35"/>
      <c r="D107" s="35"/>
      <c r="E107" s="35"/>
      <c r="F107" s="35"/>
      <c r="G107" s="35"/>
      <c r="H107" s="35"/>
      <c r="I107" s="35"/>
      <c r="J107" s="35"/>
      <c r="K107" s="35"/>
    </row>
    <row r="108" spans="2:11" x14ac:dyDescent="0.2">
      <c r="B108" s="35"/>
      <c r="C108" s="35"/>
      <c r="D108" s="35"/>
      <c r="E108" s="35"/>
      <c r="F108" s="35"/>
      <c r="G108" s="35"/>
      <c r="H108" s="35"/>
      <c r="I108" s="35"/>
      <c r="J108" s="35"/>
      <c r="K108" s="35"/>
    </row>
    <row r="109" spans="2:11" x14ac:dyDescent="0.2">
      <c r="B109" s="35"/>
      <c r="C109" s="35"/>
      <c r="D109" s="35"/>
      <c r="E109" s="35"/>
      <c r="F109" s="35"/>
      <c r="G109" s="35"/>
      <c r="H109" s="35"/>
      <c r="I109" s="35"/>
      <c r="J109" s="35"/>
      <c r="K109" s="35"/>
    </row>
    <row r="110" spans="2:11" x14ac:dyDescent="0.2">
      <c r="B110" s="35"/>
      <c r="C110" s="35"/>
      <c r="D110" s="35"/>
      <c r="E110" s="35"/>
      <c r="F110" s="35"/>
      <c r="G110" s="35"/>
      <c r="H110" s="35"/>
      <c r="I110" s="35"/>
      <c r="J110" s="35"/>
      <c r="K110" s="35"/>
    </row>
    <row r="111" spans="2:11" x14ac:dyDescent="0.2">
      <c r="B111" s="35"/>
      <c r="C111" s="35"/>
      <c r="D111" s="35"/>
      <c r="E111" s="35"/>
      <c r="F111" s="35"/>
      <c r="G111" s="35"/>
      <c r="H111" s="35"/>
      <c r="I111" s="35"/>
      <c r="J111" s="35"/>
      <c r="K111" s="35"/>
    </row>
    <row r="112" spans="2:11" x14ac:dyDescent="0.2">
      <c r="B112" s="35"/>
      <c r="C112" s="35"/>
      <c r="D112" s="35"/>
      <c r="E112" s="35"/>
      <c r="F112" s="35"/>
      <c r="G112" s="35"/>
      <c r="H112" s="35"/>
      <c r="I112" s="35"/>
      <c r="J112" s="35"/>
      <c r="K112" s="35"/>
    </row>
    <row r="113" spans="2:11" x14ac:dyDescent="0.2">
      <c r="B113" s="35"/>
      <c r="C113" s="35"/>
      <c r="D113" s="35"/>
      <c r="E113" s="35"/>
      <c r="F113" s="35"/>
      <c r="G113" s="35"/>
      <c r="H113" s="35"/>
      <c r="I113" s="35"/>
      <c r="J113" s="35"/>
      <c r="K113" s="35"/>
    </row>
    <row r="114" spans="2:11" x14ac:dyDescent="0.2">
      <c r="B114" s="35"/>
      <c r="C114" s="35"/>
      <c r="D114" s="35"/>
      <c r="E114" s="35"/>
      <c r="F114" s="35"/>
      <c r="G114" s="35"/>
      <c r="H114" s="35"/>
      <c r="I114" s="35"/>
      <c r="J114" s="35"/>
      <c r="K114" s="35"/>
    </row>
    <row r="115" spans="2:11" x14ac:dyDescent="0.2">
      <c r="B115" s="35"/>
      <c r="C115" s="35"/>
      <c r="D115" s="35"/>
      <c r="E115" s="35"/>
      <c r="F115" s="35"/>
      <c r="G115" s="35"/>
      <c r="H115" s="35"/>
      <c r="I115" s="35"/>
      <c r="J115" s="35"/>
      <c r="K115" s="35"/>
    </row>
    <row r="116" spans="2:11" x14ac:dyDescent="0.2">
      <c r="B116" s="35"/>
      <c r="C116" s="35"/>
      <c r="D116" s="35"/>
      <c r="E116" s="35"/>
      <c r="F116" s="35"/>
      <c r="G116" s="35"/>
      <c r="H116" s="35"/>
      <c r="I116" s="35"/>
      <c r="J116" s="35"/>
      <c r="K116" s="35"/>
    </row>
    <row r="117" spans="2:11" x14ac:dyDescent="0.2">
      <c r="B117" s="35"/>
      <c r="C117" s="35"/>
      <c r="D117" s="35"/>
      <c r="E117" s="35"/>
      <c r="F117" s="35"/>
      <c r="G117" s="35"/>
      <c r="H117" s="35"/>
      <c r="I117" s="35"/>
      <c r="J117" s="35"/>
      <c r="K117" s="35"/>
    </row>
    <row r="118" spans="2:11" x14ac:dyDescent="0.2">
      <c r="B118" s="35"/>
      <c r="C118" s="35"/>
      <c r="D118" s="35"/>
      <c r="E118" s="35"/>
      <c r="F118" s="35"/>
      <c r="G118" s="35"/>
      <c r="H118" s="35"/>
      <c r="I118" s="35"/>
      <c r="J118" s="35"/>
      <c r="K118" s="35"/>
    </row>
    <row r="119" spans="2:11" x14ac:dyDescent="0.2">
      <c r="B119" s="35"/>
      <c r="C119" s="35"/>
      <c r="D119" s="35"/>
      <c r="E119" s="35"/>
      <c r="F119" s="35"/>
      <c r="G119" s="35"/>
      <c r="H119" s="35"/>
      <c r="I119" s="35"/>
      <c r="J119" s="35"/>
      <c r="K119" s="35"/>
    </row>
    <row r="120" spans="2:11" x14ac:dyDescent="0.2">
      <c r="B120" s="35"/>
      <c r="C120" s="35"/>
      <c r="D120" s="35"/>
      <c r="E120" s="35"/>
      <c r="F120" s="35"/>
      <c r="G120" s="35"/>
      <c r="H120" s="35"/>
      <c r="I120" s="35"/>
      <c r="J120" s="35"/>
      <c r="K120" s="35"/>
    </row>
    <row r="121" spans="2:11" x14ac:dyDescent="0.2">
      <c r="B121" s="35"/>
      <c r="C121" s="35"/>
      <c r="D121" s="35"/>
      <c r="E121" s="35"/>
      <c r="F121" s="35"/>
      <c r="G121" s="35"/>
      <c r="H121" s="35"/>
      <c r="I121" s="35"/>
      <c r="J121" s="35"/>
      <c r="K121" s="35"/>
    </row>
    <row r="122" spans="2:11" x14ac:dyDescent="0.2">
      <c r="B122" s="35"/>
      <c r="C122" s="35"/>
      <c r="D122" s="35"/>
      <c r="E122" s="35"/>
      <c r="F122" s="35"/>
      <c r="G122" s="35"/>
      <c r="H122" s="35"/>
      <c r="I122" s="35"/>
      <c r="J122" s="35"/>
      <c r="K122" s="35"/>
    </row>
    <row r="123" spans="2:11" x14ac:dyDescent="0.2">
      <c r="B123" s="35"/>
      <c r="C123" s="35"/>
      <c r="D123" s="35"/>
      <c r="E123" s="35"/>
      <c r="F123" s="35"/>
      <c r="G123" s="35"/>
      <c r="H123" s="35"/>
      <c r="I123" s="35"/>
      <c r="J123" s="35"/>
      <c r="K123" s="35"/>
    </row>
    <row r="124" spans="2:11" x14ac:dyDescent="0.2">
      <c r="B124" s="35"/>
      <c r="C124" s="35"/>
      <c r="D124" s="35"/>
      <c r="E124" s="35"/>
      <c r="F124" s="35"/>
      <c r="G124" s="35"/>
      <c r="H124" s="35"/>
      <c r="I124" s="35"/>
      <c r="J124" s="35"/>
      <c r="K124" s="35"/>
    </row>
    <row r="125" spans="2:11" x14ac:dyDescent="0.2">
      <c r="B125" s="35"/>
      <c r="C125" s="35"/>
      <c r="D125" s="35"/>
      <c r="E125" s="35"/>
      <c r="F125" s="35"/>
      <c r="G125" s="35"/>
      <c r="H125" s="35"/>
      <c r="I125" s="35"/>
      <c r="J125" s="35"/>
      <c r="K125" s="35"/>
    </row>
    <row r="126" spans="2:11" x14ac:dyDescent="0.2">
      <c r="B126" s="35"/>
      <c r="C126" s="35"/>
      <c r="D126" s="35"/>
      <c r="E126" s="35"/>
      <c r="F126" s="35"/>
      <c r="G126" s="35"/>
      <c r="H126" s="35"/>
      <c r="I126" s="35"/>
      <c r="J126" s="35"/>
      <c r="K126" s="35"/>
    </row>
    <row r="127" spans="2:11" x14ac:dyDescent="0.2">
      <c r="B127" s="35"/>
      <c r="C127" s="35"/>
      <c r="D127" s="35"/>
      <c r="E127" s="35"/>
      <c r="F127" s="35"/>
      <c r="G127" s="35"/>
      <c r="H127" s="35"/>
      <c r="I127" s="35"/>
      <c r="J127" s="35"/>
      <c r="K127" s="35"/>
    </row>
    <row r="128" spans="2:11" x14ac:dyDescent="0.2">
      <c r="B128" s="35"/>
      <c r="C128" s="35"/>
      <c r="D128" s="35"/>
      <c r="E128" s="35"/>
      <c r="F128" s="35"/>
      <c r="G128" s="35"/>
      <c r="H128" s="35"/>
      <c r="I128" s="35"/>
      <c r="J128" s="35"/>
      <c r="K128" s="35"/>
    </row>
    <row r="129" spans="2:11" x14ac:dyDescent="0.2">
      <c r="B129" s="35"/>
      <c r="C129" s="35"/>
      <c r="D129" s="35"/>
      <c r="E129" s="35"/>
      <c r="F129" s="35"/>
      <c r="G129" s="35"/>
      <c r="H129" s="35"/>
      <c r="I129" s="35"/>
      <c r="J129" s="35"/>
      <c r="K129" s="35"/>
    </row>
    <row r="130" spans="2:11" x14ac:dyDescent="0.2">
      <c r="B130" s="35"/>
      <c r="C130" s="35"/>
      <c r="D130" s="35"/>
      <c r="E130" s="35"/>
      <c r="F130" s="35"/>
      <c r="G130" s="35"/>
      <c r="H130" s="35"/>
      <c r="I130" s="35"/>
      <c r="J130" s="35"/>
      <c r="K130" s="35"/>
    </row>
    <row r="131" spans="2:11" x14ac:dyDescent="0.2">
      <c r="B131" s="35"/>
      <c r="C131" s="35"/>
      <c r="D131" s="35"/>
      <c r="E131" s="35"/>
      <c r="F131" s="35"/>
      <c r="G131" s="35"/>
      <c r="H131" s="35"/>
      <c r="I131" s="35"/>
      <c r="J131" s="35"/>
      <c r="K131" s="35"/>
    </row>
    <row r="132" spans="2:11" x14ac:dyDescent="0.2">
      <c r="B132" s="35"/>
      <c r="C132" s="35"/>
      <c r="D132" s="35"/>
      <c r="E132" s="35"/>
      <c r="F132" s="35"/>
      <c r="G132" s="35"/>
      <c r="H132" s="35"/>
      <c r="I132" s="35"/>
      <c r="J132" s="35"/>
      <c r="K132" s="35"/>
    </row>
    <row r="133" spans="2:11" x14ac:dyDescent="0.2">
      <c r="B133" s="35"/>
      <c r="C133" s="35"/>
      <c r="D133" s="35"/>
      <c r="E133" s="35"/>
      <c r="F133" s="35"/>
      <c r="G133" s="35"/>
      <c r="H133" s="35"/>
      <c r="I133" s="35"/>
      <c r="J133" s="35"/>
      <c r="K133" s="35"/>
    </row>
    <row r="134" spans="2:11" x14ac:dyDescent="0.2">
      <c r="B134" s="35"/>
      <c r="C134" s="35"/>
      <c r="D134" s="35"/>
      <c r="E134" s="35"/>
      <c r="F134" s="35"/>
      <c r="G134" s="35"/>
      <c r="H134" s="35"/>
      <c r="I134" s="35"/>
      <c r="J134" s="35"/>
      <c r="K134" s="35"/>
    </row>
    <row r="135" spans="2:11" x14ac:dyDescent="0.2">
      <c r="B135" s="35"/>
      <c r="C135" s="35"/>
      <c r="D135" s="35"/>
      <c r="E135" s="35"/>
      <c r="F135" s="35"/>
      <c r="G135" s="35"/>
      <c r="H135" s="35"/>
      <c r="I135" s="35"/>
      <c r="J135" s="35"/>
      <c r="K135" s="35"/>
    </row>
    <row r="136" spans="2:11" x14ac:dyDescent="0.2">
      <c r="B136" s="35"/>
      <c r="C136" s="35"/>
      <c r="D136" s="35"/>
      <c r="E136" s="35"/>
      <c r="F136" s="35"/>
      <c r="G136" s="35"/>
      <c r="H136" s="35"/>
      <c r="I136" s="35"/>
      <c r="J136" s="35"/>
      <c r="K136" s="35"/>
    </row>
    <row r="137" spans="2:11" x14ac:dyDescent="0.2">
      <c r="B137" s="35"/>
      <c r="C137" s="35"/>
      <c r="D137" s="35"/>
      <c r="E137" s="35"/>
      <c r="F137" s="35"/>
      <c r="G137" s="35"/>
      <c r="H137" s="35"/>
      <c r="I137" s="35"/>
      <c r="J137" s="35"/>
      <c r="K137" s="35"/>
    </row>
    <row r="138" spans="2:11" x14ac:dyDescent="0.2">
      <c r="B138" s="35"/>
      <c r="C138" s="35"/>
      <c r="D138" s="35"/>
      <c r="E138" s="35"/>
      <c r="F138" s="35"/>
      <c r="G138" s="35"/>
      <c r="H138" s="35"/>
      <c r="I138" s="35"/>
      <c r="J138" s="35"/>
      <c r="K138" s="35"/>
    </row>
    <row r="139" spans="2:11" x14ac:dyDescent="0.2">
      <c r="B139" s="35"/>
      <c r="C139" s="35"/>
      <c r="D139" s="35"/>
      <c r="E139" s="35"/>
      <c r="F139" s="35"/>
      <c r="G139" s="35"/>
      <c r="H139" s="35"/>
      <c r="I139" s="35"/>
      <c r="J139" s="35"/>
      <c r="K139" s="35"/>
    </row>
    <row r="140" spans="2:11" x14ac:dyDescent="0.2">
      <c r="B140" s="35"/>
      <c r="C140" s="35"/>
      <c r="D140" s="35"/>
      <c r="E140" s="35"/>
      <c r="F140" s="35"/>
      <c r="G140" s="35"/>
      <c r="H140" s="35"/>
      <c r="I140" s="35"/>
      <c r="J140" s="35"/>
      <c r="K140" s="35"/>
    </row>
    <row r="141" spans="2:11" x14ac:dyDescent="0.2">
      <c r="B141" s="35"/>
      <c r="C141" s="35"/>
      <c r="D141" s="35"/>
      <c r="E141" s="35"/>
      <c r="F141" s="35"/>
      <c r="G141" s="35"/>
      <c r="H141" s="35"/>
      <c r="I141" s="35"/>
      <c r="J141" s="35"/>
      <c r="K141" s="35"/>
    </row>
    <row r="142" spans="2:11" x14ac:dyDescent="0.2">
      <c r="B142" s="35"/>
      <c r="C142" s="35"/>
      <c r="D142" s="35"/>
      <c r="E142" s="35"/>
      <c r="F142" s="35"/>
      <c r="G142" s="35"/>
      <c r="H142" s="35"/>
      <c r="I142" s="35"/>
      <c r="J142" s="35"/>
      <c r="K142" s="35"/>
    </row>
    <row r="143" spans="2:11" x14ac:dyDescent="0.2">
      <c r="B143" s="35"/>
      <c r="C143" s="35"/>
      <c r="D143" s="35"/>
      <c r="E143" s="35"/>
      <c r="F143" s="35"/>
      <c r="G143" s="35"/>
      <c r="H143" s="35"/>
      <c r="I143" s="35"/>
      <c r="J143" s="35"/>
      <c r="K143" s="35"/>
    </row>
    <row r="144" spans="2:11" x14ac:dyDescent="0.2">
      <c r="B144" s="35"/>
      <c r="C144" s="35"/>
      <c r="D144" s="35"/>
      <c r="E144" s="35"/>
      <c r="F144" s="35"/>
      <c r="G144" s="35"/>
      <c r="H144" s="35"/>
      <c r="I144" s="35"/>
      <c r="J144" s="35"/>
      <c r="K144" s="35"/>
    </row>
    <row r="145" spans="2:11" x14ac:dyDescent="0.2">
      <c r="B145" s="35"/>
      <c r="C145" s="35"/>
      <c r="D145" s="35"/>
      <c r="E145" s="35"/>
      <c r="F145" s="35"/>
      <c r="G145" s="35"/>
      <c r="H145" s="35"/>
      <c r="I145" s="35"/>
      <c r="J145" s="35"/>
      <c r="K145" s="35"/>
    </row>
    <row r="146" spans="2:11" x14ac:dyDescent="0.2">
      <c r="B146" s="35"/>
      <c r="C146" s="35"/>
      <c r="D146" s="35"/>
      <c r="E146" s="35"/>
      <c r="F146" s="35"/>
      <c r="G146" s="35"/>
      <c r="H146" s="35"/>
      <c r="I146" s="35"/>
      <c r="J146" s="35"/>
      <c r="K146" s="35"/>
    </row>
    <row r="147" spans="2:11" x14ac:dyDescent="0.2">
      <c r="B147" s="35"/>
      <c r="C147" s="35"/>
      <c r="D147" s="35"/>
      <c r="E147" s="35"/>
      <c r="F147" s="35"/>
      <c r="G147" s="35"/>
      <c r="H147" s="35"/>
      <c r="I147" s="35"/>
      <c r="J147" s="35"/>
      <c r="K147" s="35"/>
    </row>
    <row r="148" spans="2:11" x14ac:dyDescent="0.2">
      <c r="B148" s="35"/>
      <c r="C148" s="35"/>
      <c r="D148" s="35"/>
      <c r="E148" s="35"/>
      <c r="F148" s="35"/>
      <c r="G148" s="35"/>
      <c r="H148" s="35"/>
      <c r="I148" s="35"/>
      <c r="J148" s="35"/>
      <c r="K148" s="35"/>
    </row>
    <row r="149" spans="2:11" x14ac:dyDescent="0.2">
      <c r="B149" s="35"/>
      <c r="C149" s="35"/>
      <c r="D149" s="35"/>
      <c r="E149" s="35"/>
      <c r="F149" s="35"/>
      <c r="G149" s="35"/>
      <c r="H149" s="35"/>
      <c r="I149" s="35"/>
      <c r="J149" s="35"/>
      <c r="K149" s="35"/>
    </row>
    <row r="150" spans="2:11" x14ac:dyDescent="0.2">
      <c r="B150" s="35"/>
      <c r="C150" s="35"/>
      <c r="D150" s="35"/>
      <c r="E150" s="35"/>
      <c r="F150" s="35"/>
      <c r="G150" s="35"/>
      <c r="H150" s="35"/>
      <c r="I150" s="35"/>
      <c r="J150" s="35"/>
      <c r="K150" s="35"/>
    </row>
    <row r="151" spans="2:11" x14ac:dyDescent="0.2">
      <c r="B151" s="35"/>
      <c r="C151" s="35"/>
      <c r="D151" s="35"/>
      <c r="E151" s="35"/>
      <c r="F151" s="35"/>
      <c r="G151" s="35"/>
      <c r="H151" s="35"/>
      <c r="I151" s="35"/>
      <c r="J151" s="35"/>
      <c r="K151" s="35"/>
    </row>
    <row r="152" spans="2:11" x14ac:dyDescent="0.2">
      <c r="B152" s="35"/>
      <c r="C152" s="35"/>
      <c r="D152" s="35"/>
      <c r="E152" s="35"/>
      <c r="F152" s="35"/>
      <c r="G152" s="35"/>
      <c r="H152" s="35"/>
      <c r="I152" s="35"/>
      <c r="J152" s="35"/>
      <c r="K152" s="35"/>
    </row>
    <row r="153" spans="2:11" x14ac:dyDescent="0.2">
      <c r="B153" s="35"/>
      <c r="C153" s="35"/>
      <c r="D153" s="35"/>
      <c r="E153" s="35"/>
      <c r="F153" s="35"/>
      <c r="G153" s="35"/>
      <c r="H153" s="35"/>
      <c r="I153" s="35"/>
      <c r="J153" s="35"/>
      <c r="K153" s="35"/>
    </row>
    <row r="154" spans="2:11" x14ac:dyDescent="0.2">
      <c r="B154" s="35"/>
      <c r="C154" s="35"/>
      <c r="D154" s="35"/>
      <c r="E154" s="35"/>
      <c r="F154" s="35"/>
      <c r="G154" s="35"/>
      <c r="H154" s="35"/>
      <c r="I154" s="35"/>
      <c r="J154" s="35"/>
      <c r="K154" s="35"/>
    </row>
    <row r="155" spans="2:11" x14ac:dyDescent="0.2">
      <c r="B155" s="35"/>
      <c r="C155" s="35"/>
      <c r="D155" s="35"/>
      <c r="E155" s="35"/>
      <c r="F155" s="35"/>
      <c r="G155" s="35"/>
      <c r="H155" s="35"/>
      <c r="I155" s="35"/>
      <c r="J155" s="35"/>
      <c r="K155" s="35"/>
    </row>
    <row r="156" spans="2:11" x14ac:dyDescent="0.2">
      <c r="B156" s="35"/>
      <c r="C156" s="35"/>
      <c r="D156" s="35"/>
      <c r="E156" s="35"/>
      <c r="F156" s="35"/>
      <c r="G156" s="35"/>
      <c r="H156" s="35"/>
      <c r="I156" s="35"/>
      <c r="J156" s="35"/>
      <c r="K156" s="35"/>
    </row>
    <row r="157" spans="2:11" x14ac:dyDescent="0.2">
      <c r="B157" s="35"/>
      <c r="C157" s="35"/>
      <c r="D157" s="35"/>
      <c r="E157" s="35"/>
      <c r="F157" s="35"/>
      <c r="G157" s="35"/>
      <c r="H157" s="35"/>
      <c r="I157" s="35"/>
      <c r="J157" s="35"/>
      <c r="K157" s="35"/>
    </row>
    <row r="158" spans="2:11" x14ac:dyDescent="0.2">
      <c r="B158" s="35"/>
      <c r="C158" s="35"/>
      <c r="D158" s="35"/>
      <c r="E158" s="35"/>
      <c r="F158" s="35"/>
      <c r="G158" s="35"/>
      <c r="H158" s="35"/>
      <c r="I158" s="35"/>
      <c r="J158" s="35"/>
      <c r="K158" s="35"/>
    </row>
    <row r="159" spans="2:11" x14ac:dyDescent="0.2">
      <c r="B159" s="35"/>
      <c r="C159" s="35"/>
      <c r="D159" s="35"/>
      <c r="E159" s="35"/>
      <c r="F159" s="35"/>
      <c r="G159" s="35"/>
      <c r="H159" s="35"/>
      <c r="I159" s="35"/>
      <c r="J159" s="35"/>
      <c r="K159" s="35"/>
    </row>
    <row r="160" spans="2:11" x14ac:dyDescent="0.2">
      <c r="B160" s="35"/>
      <c r="C160" s="35"/>
      <c r="D160" s="35"/>
      <c r="E160" s="35"/>
      <c r="F160" s="35"/>
      <c r="G160" s="35"/>
      <c r="H160" s="35"/>
      <c r="I160" s="35"/>
      <c r="J160" s="35"/>
      <c r="K160" s="35"/>
    </row>
    <row r="161" spans="2:11" x14ac:dyDescent="0.2">
      <c r="B161" s="35"/>
      <c r="C161" s="35"/>
      <c r="D161" s="35"/>
      <c r="E161" s="35"/>
      <c r="F161" s="35"/>
      <c r="G161" s="35"/>
      <c r="H161" s="35"/>
      <c r="I161" s="35"/>
      <c r="J161" s="35"/>
      <c r="K161" s="35"/>
    </row>
    <row r="162" spans="2:11" x14ac:dyDescent="0.2">
      <c r="B162" s="35"/>
      <c r="C162" s="35"/>
      <c r="D162" s="35"/>
      <c r="E162" s="35"/>
      <c r="F162" s="35"/>
      <c r="G162" s="35"/>
      <c r="H162" s="35"/>
      <c r="I162" s="35"/>
      <c r="J162" s="35"/>
      <c r="K162" s="35"/>
    </row>
    <row r="163" spans="2:11" x14ac:dyDescent="0.2">
      <c r="B163" s="35"/>
      <c r="C163" s="35"/>
      <c r="D163" s="35"/>
      <c r="E163" s="35"/>
      <c r="F163" s="35"/>
      <c r="G163" s="35"/>
      <c r="H163" s="35"/>
      <c r="I163" s="35"/>
      <c r="J163" s="35"/>
      <c r="K163" s="35"/>
    </row>
    <row r="164" spans="2:11" x14ac:dyDescent="0.2">
      <c r="B164" s="35"/>
      <c r="C164" s="35"/>
      <c r="D164" s="35"/>
      <c r="E164" s="35"/>
      <c r="F164" s="35"/>
      <c r="G164" s="35"/>
      <c r="H164" s="35"/>
      <c r="I164" s="35"/>
      <c r="J164" s="35"/>
      <c r="K164" s="35"/>
    </row>
    <row r="165" spans="2:11" x14ac:dyDescent="0.2">
      <c r="B165" s="35"/>
      <c r="C165" s="35"/>
      <c r="D165" s="35"/>
      <c r="E165" s="35"/>
      <c r="F165" s="35"/>
      <c r="G165" s="35"/>
      <c r="H165" s="35"/>
      <c r="I165" s="35"/>
      <c r="J165" s="35"/>
      <c r="K165" s="35"/>
    </row>
    <row r="166" spans="2:11" x14ac:dyDescent="0.2">
      <c r="B166" s="35"/>
      <c r="C166" s="35"/>
      <c r="D166" s="35"/>
      <c r="E166" s="35"/>
      <c r="F166" s="35"/>
      <c r="G166" s="35"/>
      <c r="H166" s="35"/>
      <c r="I166" s="35"/>
      <c r="J166" s="35"/>
      <c r="K166" s="35"/>
    </row>
    <row r="167" spans="2:11" x14ac:dyDescent="0.2">
      <c r="B167" s="35"/>
      <c r="C167" s="35"/>
      <c r="D167" s="35"/>
      <c r="E167" s="35"/>
      <c r="F167" s="35"/>
      <c r="G167" s="35"/>
      <c r="H167" s="35"/>
      <c r="I167" s="35"/>
      <c r="J167" s="35"/>
      <c r="K167" s="35"/>
    </row>
    <row r="168" spans="2:11" x14ac:dyDescent="0.2">
      <c r="B168" s="35"/>
      <c r="C168" s="35"/>
      <c r="D168" s="35"/>
      <c r="E168" s="35"/>
      <c r="F168" s="35"/>
      <c r="G168" s="35"/>
      <c r="H168" s="35"/>
      <c r="I168" s="35"/>
      <c r="J168" s="35"/>
      <c r="K168" s="35"/>
    </row>
    <row r="169" spans="2:11" x14ac:dyDescent="0.2">
      <c r="B169" s="35"/>
      <c r="C169" s="35"/>
      <c r="D169" s="35"/>
      <c r="E169" s="35"/>
      <c r="F169" s="35"/>
      <c r="G169" s="35"/>
      <c r="H169" s="35"/>
      <c r="I169" s="35"/>
      <c r="J169" s="35"/>
      <c r="K169" s="35"/>
    </row>
    <row r="170" spans="2:11" x14ac:dyDescent="0.2">
      <c r="B170" s="35"/>
      <c r="C170" s="35"/>
      <c r="D170" s="35"/>
      <c r="E170" s="35"/>
      <c r="F170" s="35"/>
      <c r="G170" s="35"/>
      <c r="H170" s="35"/>
      <c r="I170" s="35"/>
      <c r="J170" s="35"/>
      <c r="K170" s="35"/>
    </row>
    <row r="171" spans="2:11" x14ac:dyDescent="0.2">
      <c r="B171" s="35"/>
      <c r="C171" s="35"/>
      <c r="D171" s="35"/>
      <c r="E171" s="35"/>
      <c r="F171" s="35"/>
      <c r="G171" s="35"/>
      <c r="H171" s="35"/>
      <c r="I171" s="35"/>
      <c r="J171" s="35"/>
      <c r="K171" s="35"/>
    </row>
    <row r="172" spans="2:11" x14ac:dyDescent="0.2">
      <c r="B172" s="35"/>
      <c r="C172" s="35"/>
      <c r="D172" s="35"/>
      <c r="E172" s="35"/>
      <c r="F172" s="35"/>
      <c r="G172" s="35"/>
      <c r="H172" s="35"/>
      <c r="I172" s="35"/>
      <c r="J172" s="35"/>
      <c r="K172" s="35"/>
    </row>
    <row r="173" spans="2:11" x14ac:dyDescent="0.2">
      <c r="B173" s="35"/>
      <c r="C173" s="35"/>
      <c r="D173" s="35"/>
      <c r="E173" s="35"/>
      <c r="F173" s="35"/>
      <c r="G173" s="35"/>
      <c r="H173" s="35"/>
      <c r="I173" s="35"/>
      <c r="J173" s="35"/>
      <c r="K173" s="35"/>
    </row>
    <row r="174" spans="2:11" x14ac:dyDescent="0.2">
      <c r="B174" s="35"/>
      <c r="C174" s="35"/>
      <c r="D174" s="35"/>
      <c r="E174" s="35"/>
      <c r="F174" s="35"/>
      <c r="G174" s="35"/>
      <c r="H174" s="35"/>
      <c r="I174" s="35"/>
      <c r="J174" s="35"/>
      <c r="K174" s="35"/>
    </row>
    <row r="175" spans="2:11" x14ac:dyDescent="0.2">
      <c r="B175" s="35"/>
      <c r="C175" s="35"/>
      <c r="D175" s="35"/>
      <c r="E175" s="35"/>
      <c r="F175" s="35"/>
      <c r="G175" s="35"/>
      <c r="H175" s="35"/>
      <c r="I175" s="35"/>
      <c r="J175" s="35"/>
      <c r="K175" s="35"/>
    </row>
    <row r="176" spans="2:11" x14ac:dyDescent="0.2">
      <c r="B176" s="35"/>
      <c r="C176" s="35"/>
      <c r="D176" s="35"/>
      <c r="E176" s="35"/>
      <c r="F176" s="35"/>
      <c r="G176" s="35"/>
      <c r="H176" s="35"/>
      <c r="I176" s="35"/>
      <c r="J176" s="35"/>
      <c r="K176" s="35"/>
    </row>
    <row r="177" spans="2:11" x14ac:dyDescent="0.2">
      <c r="B177" s="35"/>
      <c r="C177" s="35"/>
      <c r="D177" s="35"/>
      <c r="E177" s="35"/>
      <c r="F177" s="35"/>
      <c r="G177" s="35"/>
      <c r="H177" s="35"/>
      <c r="I177" s="35"/>
      <c r="J177" s="35"/>
      <c r="K177" s="35"/>
    </row>
    <row r="178" spans="2:11" x14ac:dyDescent="0.2">
      <c r="B178" s="35"/>
      <c r="C178" s="35"/>
      <c r="D178" s="35"/>
      <c r="E178" s="35"/>
      <c r="F178" s="35"/>
      <c r="G178" s="35"/>
      <c r="H178" s="35"/>
      <c r="I178" s="35"/>
      <c r="J178" s="35"/>
      <c r="K178" s="35"/>
    </row>
    <row r="179" spans="2:11" x14ac:dyDescent="0.2">
      <c r="B179" s="35"/>
      <c r="C179" s="35"/>
      <c r="D179" s="35"/>
      <c r="E179" s="35"/>
      <c r="F179" s="35"/>
      <c r="G179" s="35"/>
      <c r="H179" s="35"/>
      <c r="I179" s="35"/>
      <c r="J179" s="35"/>
      <c r="K179" s="35"/>
    </row>
    <row r="180" spans="2:11" x14ac:dyDescent="0.2">
      <c r="B180" s="35"/>
      <c r="C180" s="35"/>
      <c r="D180" s="35"/>
      <c r="E180" s="35"/>
      <c r="F180" s="35"/>
      <c r="G180" s="35"/>
      <c r="H180" s="35"/>
      <c r="I180" s="35"/>
      <c r="J180" s="35"/>
      <c r="K180" s="35"/>
    </row>
    <row r="181" spans="2:11" x14ac:dyDescent="0.2">
      <c r="B181" s="35"/>
      <c r="C181" s="35"/>
      <c r="D181" s="35"/>
      <c r="E181" s="35"/>
      <c r="F181" s="35"/>
      <c r="G181" s="35"/>
      <c r="H181" s="35"/>
      <c r="I181" s="35"/>
      <c r="J181" s="35"/>
      <c r="K181" s="35"/>
    </row>
    <row r="182" spans="2:11" x14ac:dyDescent="0.2">
      <c r="B182" s="35"/>
      <c r="C182" s="35"/>
      <c r="D182" s="35"/>
      <c r="E182" s="35"/>
      <c r="F182" s="35"/>
      <c r="G182" s="35"/>
      <c r="H182" s="35"/>
      <c r="I182" s="35"/>
      <c r="J182" s="35"/>
      <c r="K182" s="35"/>
    </row>
    <row r="183" spans="2:11" x14ac:dyDescent="0.2">
      <c r="B183" s="35"/>
      <c r="C183" s="35"/>
      <c r="D183" s="35"/>
      <c r="E183" s="35"/>
      <c r="F183" s="35"/>
      <c r="G183" s="35"/>
      <c r="H183" s="35"/>
      <c r="I183" s="35"/>
      <c r="J183" s="35"/>
      <c r="K183" s="35"/>
    </row>
    <row r="184" spans="2:11" x14ac:dyDescent="0.2">
      <c r="B184" s="35"/>
      <c r="C184" s="35"/>
      <c r="D184" s="35"/>
      <c r="E184" s="35"/>
      <c r="F184" s="35"/>
      <c r="G184" s="35"/>
      <c r="H184" s="35"/>
      <c r="I184" s="35"/>
      <c r="J184" s="35"/>
      <c r="K184" s="35"/>
    </row>
    <row r="185" spans="2:11" x14ac:dyDescent="0.2">
      <c r="B185" s="35"/>
      <c r="C185" s="35"/>
      <c r="D185" s="35"/>
      <c r="E185" s="35"/>
      <c r="F185" s="35"/>
      <c r="G185" s="35"/>
      <c r="H185" s="35"/>
      <c r="I185" s="35"/>
      <c r="J185" s="35"/>
      <c r="K185" s="35"/>
    </row>
    <row r="186" spans="2:11" x14ac:dyDescent="0.2">
      <c r="B186" s="35"/>
      <c r="C186" s="35"/>
      <c r="D186" s="35"/>
      <c r="E186" s="35"/>
      <c r="F186" s="35"/>
      <c r="G186" s="35"/>
      <c r="H186" s="35"/>
      <c r="I186" s="35"/>
      <c r="J186" s="35"/>
      <c r="K186" s="35"/>
    </row>
    <row r="187" spans="2:11" x14ac:dyDescent="0.2">
      <c r="B187" s="35"/>
      <c r="C187" s="35"/>
      <c r="D187" s="35"/>
      <c r="E187" s="35"/>
      <c r="F187" s="35"/>
      <c r="G187" s="35"/>
      <c r="H187" s="35"/>
      <c r="I187" s="35"/>
      <c r="J187" s="35"/>
      <c r="K187" s="35"/>
    </row>
    <row r="188" spans="2:11" x14ac:dyDescent="0.2">
      <c r="B188" s="35"/>
      <c r="C188" s="35"/>
      <c r="D188" s="35"/>
      <c r="E188" s="35"/>
      <c r="F188" s="35"/>
      <c r="G188" s="35"/>
      <c r="H188" s="35"/>
      <c r="I188" s="35"/>
      <c r="J188" s="35"/>
      <c r="K188" s="35"/>
    </row>
    <row r="189" spans="2:11" x14ac:dyDescent="0.2">
      <c r="B189" s="35"/>
      <c r="C189" s="35"/>
      <c r="D189" s="35"/>
      <c r="E189" s="35"/>
      <c r="F189" s="35"/>
      <c r="G189" s="35"/>
      <c r="H189" s="35"/>
      <c r="I189" s="35"/>
      <c r="J189" s="35"/>
      <c r="K189" s="35"/>
    </row>
    <row r="190" spans="2:11" x14ac:dyDescent="0.2">
      <c r="B190" s="35"/>
      <c r="C190" s="35"/>
      <c r="D190" s="35"/>
      <c r="E190" s="35"/>
      <c r="F190" s="35"/>
      <c r="G190" s="35"/>
      <c r="H190" s="35"/>
      <c r="I190" s="35"/>
      <c r="J190" s="35"/>
      <c r="K190" s="35"/>
    </row>
    <row r="191" spans="2:11" x14ac:dyDescent="0.2">
      <c r="B191" s="35"/>
      <c r="C191" s="35"/>
      <c r="D191" s="35"/>
      <c r="E191" s="35"/>
      <c r="F191" s="35"/>
      <c r="G191" s="35"/>
      <c r="H191" s="35"/>
      <c r="I191" s="35"/>
      <c r="J191" s="35"/>
      <c r="K191" s="35"/>
    </row>
    <row r="192" spans="2:11" x14ac:dyDescent="0.2">
      <c r="B192" s="35"/>
      <c r="C192" s="35"/>
      <c r="D192" s="35"/>
      <c r="E192" s="35"/>
      <c r="F192" s="35"/>
      <c r="G192" s="35"/>
      <c r="H192" s="35"/>
      <c r="I192" s="35"/>
      <c r="J192" s="35"/>
      <c r="K192" s="35"/>
    </row>
    <row r="193" spans="2:11" x14ac:dyDescent="0.2">
      <c r="B193" s="35"/>
      <c r="C193" s="35"/>
      <c r="D193" s="35"/>
      <c r="E193" s="35"/>
      <c r="F193" s="35"/>
      <c r="G193" s="35"/>
      <c r="H193" s="35"/>
      <c r="I193" s="35"/>
      <c r="J193" s="35"/>
      <c r="K193" s="35"/>
    </row>
    <row r="194" spans="2:11" x14ac:dyDescent="0.2">
      <c r="B194" s="35"/>
      <c r="C194" s="35"/>
      <c r="D194" s="35"/>
      <c r="E194" s="35"/>
      <c r="F194" s="35"/>
      <c r="G194" s="35"/>
      <c r="H194" s="35"/>
      <c r="I194" s="35"/>
      <c r="J194" s="35"/>
      <c r="K194" s="35"/>
    </row>
    <row r="195" spans="2:11" x14ac:dyDescent="0.2">
      <c r="B195" s="35"/>
      <c r="C195" s="35"/>
      <c r="D195" s="35"/>
      <c r="E195" s="35"/>
      <c r="F195" s="35"/>
      <c r="G195" s="35"/>
      <c r="H195" s="35"/>
      <c r="I195" s="35"/>
      <c r="J195" s="35"/>
      <c r="K195" s="35"/>
    </row>
    <row r="196" spans="2:11" x14ac:dyDescent="0.2">
      <c r="B196" s="35"/>
      <c r="C196" s="35"/>
      <c r="D196" s="35"/>
      <c r="E196" s="35"/>
      <c r="F196" s="35"/>
      <c r="G196" s="35"/>
      <c r="H196" s="35"/>
      <c r="I196" s="35"/>
      <c r="J196" s="35"/>
      <c r="K196" s="35"/>
    </row>
    <row r="197" spans="2:11" x14ac:dyDescent="0.2">
      <c r="B197" s="35"/>
      <c r="C197" s="35"/>
      <c r="D197" s="35"/>
      <c r="E197" s="35"/>
      <c r="F197" s="35"/>
      <c r="G197" s="35"/>
      <c r="H197" s="35"/>
      <c r="I197" s="35"/>
      <c r="J197" s="35"/>
      <c r="K197" s="35"/>
    </row>
    <row r="198" spans="2:11" x14ac:dyDescent="0.2">
      <c r="B198" s="35"/>
      <c r="C198" s="35"/>
      <c r="D198" s="35"/>
      <c r="E198" s="35"/>
      <c r="F198" s="35"/>
      <c r="G198" s="35"/>
      <c r="H198" s="35"/>
      <c r="I198" s="35"/>
      <c r="J198" s="35"/>
      <c r="K198" s="35"/>
    </row>
    <row r="199" spans="2:11" x14ac:dyDescent="0.2">
      <c r="B199" s="35"/>
      <c r="C199" s="35"/>
      <c r="D199" s="35"/>
      <c r="E199" s="35"/>
      <c r="F199" s="35"/>
      <c r="G199" s="35"/>
      <c r="H199" s="35"/>
      <c r="I199" s="35"/>
      <c r="J199" s="35"/>
      <c r="K199" s="35"/>
    </row>
    <row r="200" spans="2:11" x14ac:dyDescent="0.2">
      <c r="B200" s="35"/>
      <c r="C200" s="35"/>
      <c r="D200" s="35"/>
      <c r="E200" s="35"/>
      <c r="F200" s="35"/>
      <c r="G200" s="35"/>
      <c r="H200" s="35"/>
      <c r="I200" s="35"/>
      <c r="J200" s="35"/>
      <c r="K200" s="35"/>
    </row>
    <row r="201" spans="2:11" x14ac:dyDescent="0.2">
      <c r="B201" s="35"/>
      <c r="C201" s="35"/>
      <c r="D201" s="35"/>
      <c r="E201" s="35"/>
      <c r="F201" s="35"/>
      <c r="G201" s="35"/>
      <c r="H201" s="35"/>
      <c r="I201" s="35"/>
      <c r="J201" s="35"/>
      <c r="K201" s="35"/>
    </row>
    <row r="202" spans="2:11" x14ac:dyDescent="0.2">
      <c r="B202" s="35"/>
      <c r="C202" s="35"/>
      <c r="D202" s="35"/>
      <c r="E202" s="35"/>
      <c r="F202" s="35"/>
      <c r="G202" s="35"/>
      <c r="H202" s="35"/>
      <c r="I202" s="35"/>
      <c r="J202" s="35"/>
      <c r="K202" s="35"/>
    </row>
    <row r="203" spans="2:11" x14ac:dyDescent="0.2">
      <c r="B203" s="35"/>
      <c r="C203" s="35"/>
      <c r="D203" s="35"/>
      <c r="E203" s="35"/>
      <c r="F203" s="35"/>
      <c r="G203" s="35"/>
      <c r="H203" s="35"/>
      <c r="I203" s="35"/>
      <c r="J203" s="35"/>
      <c r="K203" s="35"/>
    </row>
    <row r="204" spans="2:11" x14ac:dyDescent="0.2">
      <c r="B204" s="35"/>
      <c r="C204" s="35"/>
      <c r="D204" s="35"/>
      <c r="E204" s="35"/>
      <c r="F204" s="35"/>
      <c r="G204" s="35"/>
      <c r="H204" s="35"/>
      <c r="I204" s="35"/>
      <c r="J204" s="35"/>
      <c r="K204" s="35"/>
    </row>
    <row r="205" spans="2:11" x14ac:dyDescent="0.2">
      <c r="B205" s="35"/>
      <c r="C205" s="35"/>
      <c r="D205" s="35"/>
      <c r="E205" s="35"/>
      <c r="F205" s="35"/>
      <c r="G205" s="35"/>
      <c r="H205" s="35"/>
      <c r="I205" s="35"/>
      <c r="J205" s="35"/>
      <c r="K205" s="35"/>
    </row>
    <row r="206" spans="2:11" x14ac:dyDescent="0.2">
      <c r="B206" s="35"/>
      <c r="C206" s="35"/>
      <c r="D206" s="35"/>
      <c r="E206" s="35"/>
      <c r="F206" s="35"/>
      <c r="G206" s="35"/>
      <c r="H206" s="35"/>
      <c r="I206" s="35"/>
      <c r="J206" s="35"/>
      <c r="K206" s="35"/>
    </row>
    <row r="207" spans="2:11" x14ac:dyDescent="0.2">
      <c r="B207" s="35"/>
      <c r="C207" s="35"/>
      <c r="D207" s="35"/>
      <c r="E207" s="35"/>
      <c r="F207" s="35"/>
      <c r="G207" s="35"/>
      <c r="H207" s="35"/>
      <c r="I207" s="35"/>
      <c r="J207" s="35"/>
      <c r="K207" s="35"/>
    </row>
    <row r="208" spans="2:11" x14ac:dyDescent="0.2">
      <c r="B208" s="35"/>
      <c r="C208" s="35"/>
      <c r="D208" s="35"/>
      <c r="E208" s="35"/>
      <c r="F208" s="35"/>
      <c r="G208" s="35"/>
      <c r="H208" s="35"/>
      <c r="I208" s="35"/>
      <c r="J208" s="35"/>
      <c r="K208" s="35"/>
    </row>
    <row r="209" spans="2:11" x14ac:dyDescent="0.2">
      <c r="B209" s="35"/>
      <c r="C209" s="35"/>
      <c r="D209" s="35"/>
      <c r="E209" s="35"/>
      <c r="F209" s="35"/>
      <c r="G209" s="35"/>
      <c r="H209" s="35"/>
      <c r="I209" s="35"/>
      <c r="J209" s="35"/>
      <c r="K209" s="35"/>
    </row>
    <row r="210" spans="2:11" x14ac:dyDescent="0.2">
      <c r="B210" s="35"/>
      <c r="C210" s="35"/>
      <c r="D210" s="35"/>
      <c r="E210" s="35"/>
      <c r="F210" s="35"/>
      <c r="G210" s="35"/>
      <c r="H210" s="35"/>
      <c r="I210" s="35"/>
      <c r="J210" s="35"/>
      <c r="K210" s="35"/>
    </row>
  </sheetData>
  <sheetProtection algorithmName="SHA-512" hashValue="9XhGyoDsdBgJV4BI8hvFVWE+abTfxwy8TM8d0KE+u4/4PRrhpHnjXB0YHrCS899L2B8vy9qIaAmKNgeHwu3tkg==" saltValue="ZAlQtS+T9pPnFpRnB/6Iig==" spinCount="100000" sheet="1" selectLockedCells="1"/>
  <customSheetViews>
    <customSheetView guid="{B6552C68-4AE0-4344-BA51-40BC9ED124FB}" fitToPage="1" printArea="1" hiddenColumns="1">
      <selection activeCell="C12" sqref="C12"/>
      <pageMargins left="0.78740157499999996" right="0.78740157499999996" top="0.984251969" bottom="0.984251969" header="0.4921259845" footer="0.4921259845"/>
      <pageSetup paperSize="9" scale="59" orientation="portrait" r:id="rId1"/>
      <headerFooter alignWithMargins="0"/>
    </customSheetView>
  </customSheetViews>
  <mergeCells count="12">
    <mergeCell ref="B4:H6"/>
    <mergeCell ref="B2:K2"/>
    <mergeCell ref="B20:B21"/>
    <mergeCell ref="J20:K20"/>
    <mergeCell ref="F20:I20"/>
    <mergeCell ref="C20:E20"/>
    <mergeCell ref="F12:J16"/>
    <mergeCell ref="B39:K39"/>
    <mergeCell ref="M20:O20"/>
    <mergeCell ref="B19:K19"/>
    <mergeCell ref="H17:K17"/>
    <mergeCell ref="B8:K8"/>
  </mergeCells>
  <phoneticPr fontId="6" type="noConversion"/>
  <conditionalFormatting sqref="E23:E38">
    <cfRule type="cellIs" dxfId="75" priority="2" stopIfTrue="1" operator="equal">
      <formula>0</formula>
    </cfRule>
    <cfRule type="top10" dxfId="74" priority="3" stopIfTrue="1" bottom="1" rank="1"/>
    <cfRule type="top10" dxfId="73" priority="4" stopIfTrue="1" rank="1"/>
  </conditionalFormatting>
  <conditionalFormatting sqref="I23:I38">
    <cfRule type="cellIs" dxfId="72" priority="8" stopIfTrue="1" operator="equal">
      <formula>0</formula>
    </cfRule>
    <cfRule type="top10" dxfId="71" priority="27" stopIfTrue="1" bottom="1" rank="1"/>
    <cfRule type="top10" dxfId="70" priority="28" stopIfTrue="1" rank="1"/>
  </conditionalFormatting>
  <conditionalFormatting sqref="J23:J38">
    <cfRule type="top10" dxfId="69" priority="25" stopIfTrue="1" bottom="1" rank="1"/>
    <cfRule type="top10" dxfId="68" priority="26" stopIfTrue="1" rank="1"/>
  </conditionalFormatting>
  <conditionalFormatting sqref="J23:K38">
    <cfRule type="cellIs" dxfId="67" priority="17" stopIfTrue="1" operator="equal">
      <formula>0</formula>
    </cfRule>
  </conditionalFormatting>
  <conditionalFormatting sqref="K23:K38">
    <cfRule type="top10" dxfId="66" priority="23" stopIfTrue="1" bottom="1" rank="1"/>
    <cfRule type="top10" dxfId="65" priority="24" stopIfTrue="1" rank="1"/>
  </conditionalFormatting>
  <conditionalFormatting sqref="O23:O38">
    <cfRule type="cellIs" dxfId="64" priority="1" stopIfTrue="1" operator="equal">
      <formula>0</formula>
    </cfRule>
    <cfRule type="top10" dxfId="63" priority="101" stopIfTrue="1" bottom="1" rank="1"/>
    <cfRule type="top10" dxfId="62" priority="102" stopIfTrue="1" rank="1"/>
  </conditionalFormatting>
  <pageMargins left="0.78740157499999996" right="0.78740157499999996" top="0.984251969" bottom="0.984251969" header="0.4921259845" footer="0.4921259845"/>
  <pageSetup paperSize="9" scale="5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0D3B-7F77-4FFC-8BD4-824AA1E1B206}">
  <dimension ref="A1:N191"/>
  <sheetViews>
    <sheetView workbookViewId="0">
      <selection activeCell="C5" sqref="C5"/>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106</v>
      </c>
      <c r="B1" s="108" t="s">
        <v>62</v>
      </c>
      <c r="C1" s="109" t="s">
        <v>63</v>
      </c>
      <c r="D1" s="109" t="s">
        <v>64</v>
      </c>
      <c r="E1" s="109" t="s">
        <v>65</v>
      </c>
      <c r="F1" s="109" t="s">
        <v>66</v>
      </c>
      <c r="G1" s="109" t="s">
        <v>21</v>
      </c>
      <c r="J1" s="211" t="s">
        <v>92</v>
      </c>
      <c r="K1" s="212"/>
      <c r="L1" s="212"/>
      <c r="M1" s="212"/>
      <c r="N1" s="213"/>
    </row>
    <row r="2" spans="1:14" ht="15.75" x14ac:dyDescent="0.2">
      <c r="A2" s="110" t="s">
        <v>2</v>
      </c>
      <c r="B2" s="143">
        <v>1.7</v>
      </c>
      <c r="C2" s="143">
        <v>34</v>
      </c>
      <c r="D2" s="141">
        <v>4</v>
      </c>
      <c r="E2" s="143">
        <v>3.45</v>
      </c>
      <c r="F2" s="143">
        <v>0.31</v>
      </c>
      <c r="G2" s="144">
        <v>0</v>
      </c>
      <c r="J2">
        <f t="shared" ref="J2:J17" si="0">B2/B22</f>
        <v>1.0625</v>
      </c>
      <c r="K2">
        <f t="shared" ref="K2:K17" si="1">C2/C22</f>
        <v>1</v>
      </c>
      <c r="M2">
        <f t="shared" ref="M2:M17" si="2">E2/E22</f>
        <v>1.078125</v>
      </c>
      <c r="N2">
        <f t="shared" ref="N2:N17" si="3">F2/F22</f>
        <v>0.88571428571428579</v>
      </c>
    </row>
    <row r="3" spans="1:14" ht="15.75" x14ac:dyDescent="0.2">
      <c r="A3" s="110" t="s">
        <v>3</v>
      </c>
      <c r="B3" s="143">
        <v>1.75</v>
      </c>
      <c r="C3" s="143">
        <v>61.32</v>
      </c>
      <c r="D3" s="146" t="s">
        <v>86</v>
      </c>
      <c r="E3" s="143">
        <v>2.9</v>
      </c>
      <c r="F3" s="143">
        <v>0.51</v>
      </c>
      <c r="G3" s="146">
        <v>0</v>
      </c>
      <c r="J3">
        <f t="shared" si="0"/>
        <v>1</v>
      </c>
      <c r="K3">
        <f t="shared" si="1"/>
        <v>1</v>
      </c>
      <c r="M3">
        <f t="shared" si="2"/>
        <v>1.1068702290076335</v>
      </c>
      <c r="N3">
        <f t="shared" si="3"/>
        <v>1</v>
      </c>
    </row>
    <row r="4" spans="1:14" ht="15.75" x14ac:dyDescent="0.2">
      <c r="A4" s="110" t="s">
        <v>4</v>
      </c>
      <c r="B4" s="143">
        <v>1.25</v>
      </c>
      <c r="C4" s="143">
        <v>130.80000000000001</v>
      </c>
      <c r="D4" s="141">
        <v>5</v>
      </c>
      <c r="E4" s="143">
        <v>4.8899999999999997</v>
      </c>
      <c r="F4" s="143">
        <v>0.74</v>
      </c>
      <c r="G4" s="144">
        <v>0</v>
      </c>
      <c r="J4">
        <f t="shared" si="0"/>
        <v>0.94696969696969691</v>
      </c>
      <c r="K4">
        <f t="shared" si="1"/>
        <v>1</v>
      </c>
      <c r="M4">
        <f t="shared" si="2"/>
        <v>1</v>
      </c>
      <c r="N4">
        <f t="shared" si="3"/>
        <v>1</v>
      </c>
    </row>
    <row r="5" spans="1:14" ht="15.75" x14ac:dyDescent="0.2">
      <c r="A5" s="110" t="s">
        <v>5</v>
      </c>
      <c r="B5" s="143">
        <v>1.3</v>
      </c>
      <c r="C5" s="143">
        <v>51</v>
      </c>
      <c r="D5" s="142">
        <v>44684</v>
      </c>
      <c r="E5" s="143">
        <v>4</v>
      </c>
      <c r="F5" s="143">
        <v>0.64</v>
      </c>
      <c r="G5" s="144">
        <v>0</v>
      </c>
      <c r="J5">
        <f t="shared" si="0"/>
        <v>1.04</v>
      </c>
      <c r="K5">
        <f t="shared" si="1"/>
        <v>1.039119804400978</v>
      </c>
      <c r="M5">
        <f t="shared" si="2"/>
        <v>1</v>
      </c>
      <c r="N5">
        <f t="shared" si="3"/>
        <v>1</v>
      </c>
    </row>
    <row r="6" spans="1:14" ht="15.75" x14ac:dyDescent="0.2">
      <c r="A6" s="110" t="s">
        <v>6</v>
      </c>
      <c r="B6" s="143">
        <v>1.62</v>
      </c>
      <c r="C6" s="143">
        <v>65</v>
      </c>
      <c r="D6" s="146" t="s">
        <v>96</v>
      </c>
      <c r="E6" s="143">
        <v>4.0599999999999996</v>
      </c>
      <c r="F6" s="143">
        <v>0.93</v>
      </c>
      <c r="G6" s="146">
        <v>0</v>
      </c>
      <c r="J6">
        <f t="shared" si="0"/>
        <v>1.0451612903225806</v>
      </c>
      <c r="K6">
        <f t="shared" si="1"/>
        <v>1.1607142857142858</v>
      </c>
      <c r="M6">
        <f t="shared" si="2"/>
        <v>0.9508196721311476</v>
      </c>
      <c r="N6">
        <f t="shared" si="3"/>
        <v>1</v>
      </c>
    </row>
    <row r="7" spans="1:14" ht="15.75" x14ac:dyDescent="0.2">
      <c r="A7" s="110" t="s">
        <v>7</v>
      </c>
      <c r="B7" s="143">
        <v>1.33</v>
      </c>
      <c r="C7" s="143">
        <v>98.4</v>
      </c>
      <c r="D7" s="141">
        <v>5</v>
      </c>
      <c r="E7" s="171">
        <v>3.76</v>
      </c>
      <c r="F7" s="143">
        <v>1.03</v>
      </c>
      <c r="G7" s="145">
        <v>144</v>
      </c>
      <c r="J7">
        <f t="shared" si="0"/>
        <v>1.0310077519379846</v>
      </c>
      <c r="K7">
        <f t="shared" si="1"/>
        <v>1</v>
      </c>
      <c r="M7">
        <f t="shared" si="2"/>
        <v>1.0080428954423593</v>
      </c>
      <c r="N7">
        <f t="shared" si="3"/>
        <v>1</v>
      </c>
    </row>
    <row r="8" spans="1:14" ht="15.75" x14ac:dyDescent="0.2">
      <c r="A8" s="110" t="s">
        <v>14</v>
      </c>
      <c r="B8" s="143">
        <v>1.88</v>
      </c>
      <c r="C8" s="143">
        <v>75</v>
      </c>
      <c r="D8" s="146">
        <v>5</v>
      </c>
      <c r="E8" s="143">
        <v>3.71</v>
      </c>
      <c r="F8" s="143">
        <v>0.7</v>
      </c>
      <c r="G8" s="145">
        <v>111.6</v>
      </c>
      <c r="J8">
        <f t="shared" si="0"/>
        <v>1</v>
      </c>
      <c r="K8">
        <f t="shared" si="1"/>
        <v>1</v>
      </c>
      <c r="M8">
        <f t="shared" si="2"/>
        <v>1</v>
      </c>
      <c r="N8">
        <f t="shared" si="3"/>
        <v>1</v>
      </c>
    </row>
    <row r="9" spans="1:14" ht="15.75" x14ac:dyDescent="0.2">
      <c r="A9" s="114" t="s">
        <v>30</v>
      </c>
      <c r="B9" s="143">
        <v>2.02</v>
      </c>
      <c r="C9" s="143">
        <v>30.72</v>
      </c>
      <c r="D9" s="146" t="s">
        <v>105</v>
      </c>
      <c r="E9" s="143">
        <v>4.1100000000000003</v>
      </c>
      <c r="F9" s="143">
        <v>0.42</v>
      </c>
      <c r="G9" s="144">
        <v>0</v>
      </c>
      <c r="J9">
        <f t="shared" si="0"/>
        <v>1.035897435897436</v>
      </c>
      <c r="K9">
        <f t="shared" si="1"/>
        <v>1</v>
      </c>
      <c r="M9">
        <f t="shared" si="2"/>
        <v>1.0326633165829147</v>
      </c>
      <c r="N9">
        <f t="shared" si="3"/>
        <v>1</v>
      </c>
    </row>
    <row r="10" spans="1:14" ht="15.75" x14ac:dyDescent="0.2">
      <c r="A10" s="110" t="s">
        <v>0</v>
      </c>
      <c r="B10" s="143">
        <v>1.39</v>
      </c>
      <c r="C10" s="143">
        <v>104.76</v>
      </c>
      <c r="D10" s="146">
        <v>5</v>
      </c>
      <c r="E10" s="143">
        <v>4.59</v>
      </c>
      <c r="F10" s="143">
        <v>0.63</v>
      </c>
      <c r="G10" s="144">
        <v>0</v>
      </c>
      <c r="J10">
        <f t="shared" si="0"/>
        <v>1.0373134328358207</v>
      </c>
      <c r="K10">
        <f t="shared" si="1"/>
        <v>1</v>
      </c>
      <c r="M10">
        <f t="shared" si="2"/>
        <v>1.0087912087912088</v>
      </c>
      <c r="N10">
        <f t="shared" si="3"/>
        <v>1</v>
      </c>
    </row>
    <row r="11" spans="1:14" ht="15.75" x14ac:dyDescent="0.2">
      <c r="A11" s="110" t="s">
        <v>8</v>
      </c>
      <c r="B11" s="143">
        <v>1.72</v>
      </c>
      <c r="C11" s="143">
        <v>105.36</v>
      </c>
      <c r="D11" s="141">
        <v>2.5</v>
      </c>
      <c r="E11" s="143">
        <v>4.41</v>
      </c>
      <c r="F11" s="143">
        <v>0.89</v>
      </c>
      <c r="G11" s="144">
        <v>0</v>
      </c>
      <c r="J11">
        <f t="shared" si="0"/>
        <v>1</v>
      </c>
      <c r="K11">
        <f t="shared" si="1"/>
        <v>1</v>
      </c>
      <c r="M11">
        <f t="shared" si="2"/>
        <v>1</v>
      </c>
      <c r="N11">
        <f t="shared" si="3"/>
        <v>1</v>
      </c>
    </row>
    <row r="12" spans="1:14" ht="15.75" x14ac:dyDescent="0.2">
      <c r="A12" s="110" t="s">
        <v>9</v>
      </c>
      <c r="B12" s="143">
        <v>1.48</v>
      </c>
      <c r="C12" s="143">
        <v>127.34</v>
      </c>
      <c r="D12" s="141">
        <v>6.3</v>
      </c>
      <c r="E12" s="143">
        <v>4.09</v>
      </c>
      <c r="F12" s="145">
        <v>0.81</v>
      </c>
      <c r="G12" s="144">
        <v>0</v>
      </c>
      <c r="J12">
        <f t="shared" si="0"/>
        <v>1</v>
      </c>
      <c r="K12">
        <f t="shared" si="1"/>
        <v>1</v>
      </c>
      <c r="M12">
        <f t="shared" si="2"/>
        <v>0.98317307692307687</v>
      </c>
      <c r="N12">
        <f t="shared" si="3"/>
        <v>0.97005988023952106</v>
      </c>
    </row>
    <row r="13" spans="1:14" ht="15.75" x14ac:dyDescent="0.2">
      <c r="A13" s="110" t="s">
        <v>10</v>
      </c>
      <c r="B13" s="143">
        <v>1.45</v>
      </c>
      <c r="C13" s="143">
        <v>36.840000000000003</v>
      </c>
      <c r="D13" s="141">
        <v>3.5</v>
      </c>
      <c r="E13" s="143">
        <v>3.98</v>
      </c>
      <c r="F13" s="143">
        <v>1.04</v>
      </c>
      <c r="G13" s="144">
        <v>0</v>
      </c>
      <c r="H13" s="151"/>
      <c r="I13" s="151"/>
      <c r="J13">
        <f t="shared" si="0"/>
        <v>1</v>
      </c>
      <c r="K13">
        <f t="shared" si="1"/>
        <v>1</v>
      </c>
      <c r="M13">
        <f t="shared" si="2"/>
        <v>0.995</v>
      </c>
      <c r="N13">
        <f t="shared" si="3"/>
        <v>0.99047619047619051</v>
      </c>
    </row>
    <row r="14" spans="1:14" ht="15.75" x14ac:dyDescent="0.2">
      <c r="A14" s="110" t="s">
        <v>11</v>
      </c>
      <c r="B14" s="143">
        <v>1.9</v>
      </c>
      <c r="C14" s="143">
        <v>84</v>
      </c>
      <c r="D14" s="141">
        <v>5</v>
      </c>
      <c r="E14" s="143">
        <v>2.85</v>
      </c>
      <c r="F14" s="143">
        <v>0.54</v>
      </c>
      <c r="G14" s="145">
        <v>84</v>
      </c>
      <c r="J14">
        <f t="shared" si="0"/>
        <v>1.0326086956521738</v>
      </c>
      <c r="K14">
        <f t="shared" si="1"/>
        <v>1</v>
      </c>
      <c r="M14">
        <f t="shared" si="2"/>
        <v>1</v>
      </c>
      <c r="N14">
        <f t="shared" si="3"/>
        <v>1.0384615384615385</v>
      </c>
    </row>
    <row r="15" spans="1:14" ht="15.75" x14ac:dyDescent="0.2">
      <c r="A15" s="110" t="s">
        <v>12</v>
      </c>
      <c r="B15" s="143">
        <v>2.5</v>
      </c>
      <c r="C15" s="143">
        <v>0</v>
      </c>
      <c r="D15" s="141">
        <v>0</v>
      </c>
      <c r="E15" s="143">
        <v>3.99</v>
      </c>
      <c r="F15" s="143">
        <v>0.72</v>
      </c>
      <c r="G15" s="146">
        <v>0</v>
      </c>
      <c r="J15">
        <f t="shared" si="0"/>
        <v>1</v>
      </c>
      <c r="K15" t="e">
        <f t="shared" si="1"/>
        <v>#DIV/0!</v>
      </c>
      <c r="M15">
        <f t="shared" si="2"/>
        <v>1</v>
      </c>
      <c r="N15">
        <f t="shared" si="3"/>
        <v>1</v>
      </c>
    </row>
    <row r="16" spans="1:14" ht="15.75" x14ac:dyDescent="0.2">
      <c r="A16" s="114" t="s">
        <v>1</v>
      </c>
      <c r="B16" s="153">
        <v>1.2</v>
      </c>
      <c r="C16" s="143">
        <v>60</v>
      </c>
      <c r="D16" s="172">
        <v>44715</v>
      </c>
      <c r="E16" s="143">
        <v>4.0599999999999996</v>
      </c>
      <c r="F16" s="143">
        <v>0.66</v>
      </c>
      <c r="G16" s="146">
        <v>0</v>
      </c>
      <c r="J16">
        <f t="shared" si="0"/>
        <v>1</v>
      </c>
      <c r="K16">
        <f t="shared" si="1"/>
        <v>1</v>
      </c>
      <c r="M16">
        <f t="shared" si="2"/>
        <v>0.97362110311750594</v>
      </c>
      <c r="N16">
        <f t="shared" si="3"/>
        <v>1</v>
      </c>
    </row>
    <row r="17" spans="1:14" ht="15.75" x14ac:dyDescent="0.2">
      <c r="A17" s="110" t="s">
        <v>13</v>
      </c>
      <c r="B17" s="153">
        <v>1.05</v>
      </c>
      <c r="C17" s="153">
        <v>69.48</v>
      </c>
      <c r="D17" s="146" t="s">
        <v>104</v>
      </c>
      <c r="E17" s="143">
        <v>3.03</v>
      </c>
      <c r="F17" s="143">
        <v>0.49</v>
      </c>
      <c r="G17" s="145">
        <v>43.2</v>
      </c>
      <c r="J17">
        <f t="shared" si="0"/>
        <v>1.0606060606060606</v>
      </c>
      <c r="K17">
        <f t="shared" si="1"/>
        <v>1</v>
      </c>
      <c r="M17">
        <f t="shared" si="2"/>
        <v>1.1263940520446096</v>
      </c>
      <c r="N17">
        <f t="shared" si="3"/>
        <v>0.81666666666666665</v>
      </c>
    </row>
    <row r="21" spans="1:14" ht="47.25" x14ac:dyDescent="0.2">
      <c r="A21" s="107" t="s">
        <v>102</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1.6</v>
      </c>
      <c r="C22" s="143">
        <v>34</v>
      </c>
      <c r="D22" s="141">
        <v>4</v>
      </c>
      <c r="E22" s="143">
        <v>3.2</v>
      </c>
      <c r="F22" s="143">
        <v>0.35</v>
      </c>
      <c r="G22" s="144">
        <v>0</v>
      </c>
      <c r="J22">
        <f t="shared" ref="J22:J37" si="4">B22/B42</f>
        <v>1</v>
      </c>
      <c r="K22">
        <f t="shared" ref="K22:K37" si="5">C22/C42</f>
        <v>1</v>
      </c>
      <c r="M22">
        <f t="shared" ref="M22:M37" si="6">E22/E42</f>
        <v>1</v>
      </c>
      <c r="N22">
        <f t="shared" ref="N22:N37" si="7">F22/F42</f>
        <v>1</v>
      </c>
    </row>
    <row r="23" spans="1:14" ht="15.75" x14ac:dyDescent="0.2">
      <c r="A23" s="110" t="s">
        <v>3</v>
      </c>
      <c r="B23" s="143">
        <v>1.75</v>
      </c>
      <c r="C23" s="143">
        <v>61.32</v>
      </c>
      <c r="D23" s="146" t="s">
        <v>86</v>
      </c>
      <c r="E23" s="143">
        <v>2.62</v>
      </c>
      <c r="F23" s="143">
        <v>0.51</v>
      </c>
      <c r="G23" s="146">
        <v>0</v>
      </c>
      <c r="J23">
        <f t="shared" si="4"/>
        <v>1</v>
      </c>
      <c r="K23">
        <f t="shared" si="5"/>
        <v>1</v>
      </c>
      <c r="M23">
        <f t="shared" si="6"/>
        <v>1</v>
      </c>
      <c r="N23">
        <f t="shared" si="7"/>
        <v>1</v>
      </c>
    </row>
    <row r="24" spans="1:14" ht="15.75" x14ac:dyDescent="0.2">
      <c r="A24" s="110" t="s">
        <v>4</v>
      </c>
      <c r="B24" s="143">
        <v>1.32</v>
      </c>
      <c r="C24" s="143">
        <v>130.80000000000001</v>
      </c>
      <c r="D24" s="141">
        <v>5</v>
      </c>
      <c r="E24" s="143">
        <v>4.8899999999999997</v>
      </c>
      <c r="F24" s="143">
        <v>0.74</v>
      </c>
      <c r="G24" s="144">
        <v>0</v>
      </c>
      <c r="J24">
        <f t="shared" si="4"/>
        <v>1</v>
      </c>
      <c r="K24">
        <f t="shared" si="5"/>
        <v>1</v>
      </c>
      <c r="M24">
        <f t="shared" si="6"/>
        <v>0.97995991983967923</v>
      </c>
      <c r="N24">
        <f t="shared" si="7"/>
        <v>0.92499999999999993</v>
      </c>
    </row>
    <row r="25" spans="1:14" ht="15.75" x14ac:dyDescent="0.2">
      <c r="A25" s="110" t="s">
        <v>5</v>
      </c>
      <c r="B25" s="143">
        <v>1.25</v>
      </c>
      <c r="C25" s="143">
        <v>49.08</v>
      </c>
      <c r="D25" s="142">
        <v>44319</v>
      </c>
      <c r="E25" s="143">
        <v>4</v>
      </c>
      <c r="F25" s="143">
        <v>0.64</v>
      </c>
      <c r="G25" s="144">
        <v>0</v>
      </c>
      <c r="J25">
        <f t="shared" si="4"/>
        <v>1</v>
      </c>
      <c r="K25">
        <f t="shared" si="5"/>
        <v>1</v>
      </c>
      <c r="M25">
        <f t="shared" si="6"/>
        <v>1</v>
      </c>
      <c r="N25">
        <f t="shared" si="7"/>
        <v>1</v>
      </c>
    </row>
    <row r="26" spans="1:14" ht="15.75" x14ac:dyDescent="0.2">
      <c r="A26" s="110" t="s">
        <v>6</v>
      </c>
      <c r="B26" s="143">
        <v>1.55</v>
      </c>
      <c r="C26" s="143">
        <v>56</v>
      </c>
      <c r="D26" s="146" t="s">
        <v>96</v>
      </c>
      <c r="E26" s="143">
        <v>4.2699999999999996</v>
      </c>
      <c r="F26" s="143">
        <v>0.93</v>
      </c>
      <c r="G26" s="146">
        <v>0</v>
      </c>
      <c r="J26">
        <f t="shared" si="4"/>
        <v>1</v>
      </c>
      <c r="K26">
        <f t="shared" si="5"/>
        <v>1</v>
      </c>
      <c r="M26">
        <f t="shared" si="6"/>
        <v>1</v>
      </c>
      <c r="N26">
        <f t="shared" si="7"/>
        <v>1</v>
      </c>
    </row>
    <row r="27" spans="1:14" ht="15.75" x14ac:dyDescent="0.2">
      <c r="A27" s="110" t="s">
        <v>7</v>
      </c>
      <c r="B27" s="143">
        <v>1.29</v>
      </c>
      <c r="C27" s="143">
        <v>98.4</v>
      </c>
      <c r="D27" s="141">
        <v>5</v>
      </c>
      <c r="E27" s="171">
        <v>3.73</v>
      </c>
      <c r="F27" s="143">
        <v>1.03</v>
      </c>
      <c r="G27" s="145">
        <v>144</v>
      </c>
      <c r="J27">
        <f t="shared" si="4"/>
        <v>1</v>
      </c>
      <c r="K27">
        <f t="shared" si="5"/>
        <v>1</v>
      </c>
      <c r="M27">
        <f t="shared" si="6"/>
        <v>1</v>
      </c>
      <c r="N27">
        <f t="shared" si="7"/>
        <v>1</v>
      </c>
    </row>
    <row r="28" spans="1:14" ht="15.75" x14ac:dyDescent="0.2">
      <c r="A28" s="110" t="s">
        <v>14</v>
      </c>
      <c r="B28" s="143">
        <v>1.88</v>
      </c>
      <c r="C28" s="143">
        <v>75</v>
      </c>
      <c r="D28" s="146">
        <v>5</v>
      </c>
      <c r="E28" s="143">
        <v>3.71</v>
      </c>
      <c r="F28" s="143">
        <v>0.7</v>
      </c>
      <c r="G28" s="145">
        <v>111.6</v>
      </c>
      <c r="J28">
        <f t="shared" si="4"/>
        <v>1</v>
      </c>
      <c r="K28">
        <f t="shared" si="5"/>
        <v>1</v>
      </c>
      <c r="M28">
        <f t="shared" si="6"/>
        <v>1</v>
      </c>
      <c r="N28">
        <f t="shared" si="7"/>
        <v>1</v>
      </c>
    </row>
    <row r="29" spans="1:14" ht="15.75" x14ac:dyDescent="0.2">
      <c r="A29" s="114" t="s">
        <v>30</v>
      </c>
      <c r="B29" s="143">
        <v>1.95</v>
      </c>
      <c r="C29" s="143">
        <v>30.72</v>
      </c>
      <c r="D29" s="141">
        <v>2.5</v>
      </c>
      <c r="E29" s="143">
        <v>3.98</v>
      </c>
      <c r="F29" s="143">
        <v>0.42</v>
      </c>
      <c r="G29" s="144">
        <v>0</v>
      </c>
      <c r="J29">
        <f t="shared" si="4"/>
        <v>1</v>
      </c>
      <c r="K29">
        <f t="shared" si="5"/>
        <v>1</v>
      </c>
      <c r="M29">
        <f t="shared" si="6"/>
        <v>1</v>
      </c>
      <c r="N29">
        <f t="shared" si="7"/>
        <v>1</v>
      </c>
    </row>
    <row r="30" spans="1:14" ht="15.75" x14ac:dyDescent="0.2">
      <c r="A30" s="110" t="s">
        <v>0</v>
      </c>
      <c r="B30" s="143">
        <v>1.34</v>
      </c>
      <c r="C30" s="143">
        <v>104.76</v>
      </c>
      <c r="D30" s="146">
        <v>2.5</v>
      </c>
      <c r="E30" s="143">
        <v>4.55</v>
      </c>
      <c r="F30" s="143">
        <v>0.63</v>
      </c>
      <c r="G30" s="144">
        <v>0</v>
      </c>
      <c r="J30">
        <f t="shared" si="4"/>
        <v>1.046875</v>
      </c>
      <c r="K30">
        <f t="shared" si="5"/>
        <v>1</v>
      </c>
      <c r="M30">
        <f t="shared" si="6"/>
        <v>0.99562363238512019</v>
      </c>
      <c r="N30">
        <f t="shared" si="7"/>
        <v>0.96923076923076923</v>
      </c>
    </row>
    <row r="31" spans="1:14" ht="15.75" x14ac:dyDescent="0.2">
      <c r="A31" s="110" t="s">
        <v>8</v>
      </c>
      <c r="B31" s="143">
        <v>1.72</v>
      </c>
      <c r="C31" s="143">
        <v>105.36</v>
      </c>
      <c r="D31" s="141">
        <v>2.5</v>
      </c>
      <c r="E31" s="143">
        <v>4.41</v>
      </c>
      <c r="F31" s="143">
        <v>0.89</v>
      </c>
      <c r="G31" s="144">
        <v>0</v>
      </c>
      <c r="J31">
        <f t="shared" si="4"/>
        <v>1</v>
      </c>
      <c r="K31">
        <f t="shared" si="5"/>
        <v>1.3007407407407408</v>
      </c>
      <c r="M31">
        <f t="shared" si="6"/>
        <v>1</v>
      </c>
      <c r="N31">
        <f t="shared" si="7"/>
        <v>1</v>
      </c>
    </row>
    <row r="32" spans="1:14" ht="15.75" x14ac:dyDescent="0.2">
      <c r="A32" s="110" t="s">
        <v>9</v>
      </c>
      <c r="B32" s="143">
        <v>1.48</v>
      </c>
      <c r="C32" s="143">
        <v>127.34</v>
      </c>
      <c r="D32" s="141">
        <v>6.3</v>
      </c>
      <c r="E32" s="143">
        <v>4.16</v>
      </c>
      <c r="F32" s="145">
        <v>0.83499999999999996</v>
      </c>
      <c r="G32" s="145">
        <v>44</v>
      </c>
      <c r="J32">
        <f t="shared" si="4"/>
        <v>1</v>
      </c>
      <c r="K32">
        <f t="shared" si="5"/>
        <v>1</v>
      </c>
      <c r="M32">
        <f t="shared" si="6"/>
        <v>1</v>
      </c>
      <c r="N32">
        <f t="shared" si="7"/>
        <v>0.1</v>
      </c>
    </row>
    <row r="33" spans="1:14" ht="15.75" x14ac:dyDescent="0.2">
      <c r="A33" s="110" t="s">
        <v>10</v>
      </c>
      <c r="B33" s="143">
        <v>1.45</v>
      </c>
      <c r="C33" s="143">
        <v>36.840000000000003</v>
      </c>
      <c r="D33" s="141">
        <v>4</v>
      </c>
      <c r="E33" s="143">
        <v>4</v>
      </c>
      <c r="F33" s="143">
        <v>1.05</v>
      </c>
      <c r="G33" s="144">
        <v>0</v>
      </c>
      <c r="H33" s="151"/>
      <c r="I33" s="151"/>
      <c r="J33">
        <f t="shared" si="4"/>
        <v>1</v>
      </c>
      <c r="K33">
        <f t="shared" si="5"/>
        <v>1</v>
      </c>
      <c r="M33">
        <f t="shared" si="6"/>
        <v>1</v>
      </c>
      <c r="N33">
        <f t="shared" si="7"/>
        <v>1</v>
      </c>
    </row>
    <row r="34" spans="1:14" ht="15.75" x14ac:dyDescent="0.2">
      <c r="A34" s="110" t="s">
        <v>11</v>
      </c>
      <c r="B34" s="143">
        <v>1.84</v>
      </c>
      <c r="C34" s="143">
        <v>84</v>
      </c>
      <c r="D34" s="141">
        <v>5</v>
      </c>
      <c r="E34" s="143">
        <v>2.85</v>
      </c>
      <c r="F34" s="143">
        <v>0.52</v>
      </c>
      <c r="G34" s="145">
        <v>60</v>
      </c>
      <c r="J34">
        <f t="shared" si="4"/>
        <v>1</v>
      </c>
      <c r="K34">
        <f t="shared" si="5"/>
        <v>1</v>
      </c>
      <c r="M34">
        <f t="shared" si="6"/>
        <v>1</v>
      </c>
      <c r="N34">
        <f t="shared" si="7"/>
        <v>1</v>
      </c>
    </row>
    <row r="35" spans="1:14" ht="15.75" x14ac:dyDescent="0.2">
      <c r="A35" s="110" t="s">
        <v>12</v>
      </c>
      <c r="B35" s="143">
        <v>2.5</v>
      </c>
      <c r="C35" s="143">
        <v>0</v>
      </c>
      <c r="D35" s="141">
        <v>0</v>
      </c>
      <c r="E35" s="143">
        <v>3.99</v>
      </c>
      <c r="F35" s="143">
        <v>0.72</v>
      </c>
      <c r="G35" s="146">
        <v>0</v>
      </c>
      <c r="J35">
        <f t="shared" si="4"/>
        <v>1</v>
      </c>
      <c r="K35" t="e">
        <f t="shared" si="5"/>
        <v>#DIV/0!</v>
      </c>
      <c r="M35">
        <f t="shared" si="6"/>
        <v>1</v>
      </c>
      <c r="N35">
        <f t="shared" si="7"/>
        <v>1</v>
      </c>
    </row>
    <row r="36" spans="1:14" ht="15.75" x14ac:dyDescent="0.2">
      <c r="A36" s="114" t="s">
        <v>1</v>
      </c>
      <c r="B36" s="153">
        <v>1.2</v>
      </c>
      <c r="C36" s="143">
        <v>60</v>
      </c>
      <c r="D36" s="170">
        <v>44380</v>
      </c>
      <c r="E36" s="143">
        <v>4.17</v>
      </c>
      <c r="F36" s="143">
        <v>0.66</v>
      </c>
      <c r="G36" s="146">
        <v>0</v>
      </c>
      <c r="J36">
        <f t="shared" si="4"/>
        <v>1.1214953271028036</v>
      </c>
      <c r="K36">
        <f t="shared" si="5"/>
        <v>1</v>
      </c>
      <c r="M36">
        <f t="shared" si="6"/>
        <v>1</v>
      </c>
      <c r="N36">
        <f t="shared" si="7"/>
        <v>0.9850746268656716</v>
      </c>
    </row>
    <row r="37" spans="1:14" ht="15.75" x14ac:dyDescent="0.2">
      <c r="A37" s="110" t="s">
        <v>13</v>
      </c>
      <c r="B37" s="153">
        <v>0.99</v>
      </c>
      <c r="C37" s="153">
        <v>69.48</v>
      </c>
      <c r="D37" s="141">
        <v>2.5</v>
      </c>
      <c r="E37" s="143">
        <v>2.69</v>
      </c>
      <c r="F37" s="143">
        <v>0.6</v>
      </c>
      <c r="G37" s="145">
        <v>43.2</v>
      </c>
      <c r="J37">
        <f t="shared" si="4"/>
        <v>1.1123595505617978</v>
      </c>
      <c r="K37">
        <f t="shared" si="5"/>
        <v>1</v>
      </c>
      <c r="M37">
        <f t="shared" si="6"/>
        <v>1</v>
      </c>
      <c r="N37">
        <f t="shared" si="7"/>
        <v>1.1538461538461537</v>
      </c>
    </row>
    <row r="41" spans="1:14" ht="47.25" x14ac:dyDescent="0.2">
      <c r="A41" s="107" t="s">
        <v>101</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1.6</v>
      </c>
      <c r="C42" s="143">
        <v>34</v>
      </c>
      <c r="D42" s="141">
        <v>4</v>
      </c>
      <c r="E42" s="143">
        <v>3.2</v>
      </c>
      <c r="F42" s="143">
        <v>0.35</v>
      </c>
      <c r="G42" s="144">
        <v>0</v>
      </c>
      <c r="J42">
        <f>B42/B62</f>
        <v>1</v>
      </c>
      <c r="K42">
        <f>C42/C62</f>
        <v>1</v>
      </c>
      <c r="M42">
        <f>E42/E62</f>
        <v>0.99071207430340569</v>
      </c>
      <c r="N42">
        <f>F42/F62</f>
        <v>0.85365853658536583</v>
      </c>
    </row>
    <row r="43" spans="1:14" ht="15.75" x14ac:dyDescent="0.2">
      <c r="A43" s="110" t="s">
        <v>3</v>
      </c>
      <c r="B43" s="143">
        <v>1.75</v>
      </c>
      <c r="C43" s="143">
        <v>61.32</v>
      </c>
      <c r="D43" s="146" t="s">
        <v>86</v>
      </c>
      <c r="E43" s="143">
        <v>2.62</v>
      </c>
      <c r="F43" s="143">
        <v>0.51</v>
      </c>
      <c r="G43" s="146">
        <v>0</v>
      </c>
      <c r="J43">
        <f t="shared" ref="J43:K57" si="8">B43/B63</f>
        <v>1</v>
      </c>
      <c r="K43">
        <f t="shared" si="8"/>
        <v>1</v>
      </c>
      <c r="M43">
        <f t="shared" ref="M43:N57" si="9">E43/E63</f>
        <v>0.94244604316546776</v>
      </c>
      <c r="N43">
        <f t="shared" si="9"/>
        <v>0.96226415094339623</v>
      </c>
    </row>
    <row r="44" spans="1:14" ht="15.75" x14ac:dyDescent="0.2">
      <c r="A44" s="110" t="s">
        <v>4</v>
      </c>
      <c r="B44" s="143">
        <v>1.32</v>
      </c>
      <c r="C44" s="143">
        <v>130.80000000000001</v>
      </c>
      <c r="D44" s="141">
        <v>5</v>
      </c>
      <c r="E44" s="143">
        <v>4.99</v>
      </c>
      <c r="F44" s="143">
        <v>0.8</v>
      </c>
      <c r="G44" s="144">
        <v>0</v>
      </c>
      <c r="J44">
        <f t="shared" si="8"/>
        <v>1</v>
      </c>
      <c r="K44">
        <f t="shared" si="8"/>
        <v>1</v>
      </c>
      <c r="M44">
        <f t="shared" si="9"/>
        <v>1</v>
      </c>
      <c r="N44">
        <f t="shared" si="9"/>
        <v>0.96385542168674709</v>
      </c>
    </row>
    <row r="45" spans="1:14" ht="15.75" x14ac:dyDescent="0.2">
      <c r="A45" s="110" t="s">
        <v>5</v>
      </c>
      <c r="B45" s="143">
        <v>1.25</v>
      </c>
      <c r="C45" s="143">
        <v>49.08</v>
      </c>
      <c r="D45" s="142">
        <v>43954</v>
      </c>
      <c r="E45" s="143">
        <v>4</v>
      </c>
      <c r="F45" s="143">
        <v>0.64</v>
      </c>
      <c r="G45" s="144">
        <v>0</v>
      </c>
      <c r="J45">
        <f t="shared" si="8"/>
        <v>0.93283582089552231</v>
      </c>
      <c r="K45">
        <f t="shared" si="8"/>
        <v>1</v>
      </c>
      <c r="M45">
        <f t="shared" si="9"/>
        <v>1</v>
      </c>
      <c r="N45">
        <f t="shared" si="9"/>
        <v>1</v>
      </c>
    </row>
    <row r="46" spans="1:14" ht="15.75" x14ac:dyDescent="0.2">
      <c r="A46" s="110" t="s">
        <v>6</v>
      </c>
      <c r="B46" s="143">
        <v>1.55</v>
      </c>
      <c r="C46" s="143">
        <v>56</v>
      </c>
      <c r="D46" s="146" t="s">
        <v>96</v>
      </c>
      <c r="E46" s="143">
        <v>4.2699999999999996</v>
      </c>
      <c r="F46" s="143">
        <v>0.93</v>
      </c>
      <c r="G46" s="146">
        <v>0</v>
      </c>
      <c r="J46">
        <f t="shared" si="8"/>
        <v>1</v>
      </c>
      <c r="K46">
        <f t="shared" si="8"/>
        <v>1</v>
      </c>
      <c r="M46">
        <f t="shared" si="9"/>
        <v>0.98160919540229885</v>
      </c>
      <c r="N46">
        <f t="shared" si="9"/>
        <v>1</v>
      </c>
    </row>
    <row r="47" spans="1:14" ht="15.75" x14ac:dyDescent="0.2">
      <c r="A47" s="110" t="s">
        <v>7</v>
      </c>
      <c r="B47" s="143">
        <v>1.29</v>
      </c>
      <c r="C47" s="143">
        <v>98.4</v>
      </c>
      <c r="D47" s="141">
        <v>5</v>
      </c>
      <c r="E47" s="143">
        <v>3.73</v>
      </c>
      <c r="F47" s="143">
        <v>1.03</v>
      </c>
      <c r="G47" s="145">
        <v>144</v>
      </c>
      <c r="J47">
        <f t="shared" si="8"/>
        <v>1.032</v>
      </c>
      <c r="K47">
        <f t="shared" si="8"/>
        <v>1</v>
      </c>
      <c r="M47">
        <f t="shared" si="9"/>
        <v>0.9467005076142132</v>
      </c>
      <c r="N47">
        <f t="shared" si="9"/>
        <v>1.0098039215686274</v>
      </c>
    </row>
    <row r="48" spans="1:14" ht="15.75" x14ac:dyDescent="0.2">
      <c r="A48" s="110" t="s">
        <v>14</v>
      </c>
      <c r="B48" s="143">
        <v>1.88</v>
      </c>
      <c r="C48" s="143">
        <v>75</v>
      </c>
      <c r="D48" s="146" t="s">
        <v>97</v>
      </c>
      <c r="E48" s="143">
        <v>3.71</v>
      </c>
      <c r="F48" s="143">
        <v>0.7</v>
      </c>
      <c r="G48" s="145">
        <v>111.6</v>
      </c>
      <c r="J48">
        <f t="shared" si="8"/>
        <v>1</v>
      </c>
      <c r="K48">
        <f t="shared" si="8"/>
        <v>1</v>
      </c>
      <c r="M48">
        <f t="shared" si="9"/>
        <v>1</v>
      </c>
      <c r="N48">
        <f t="shared" si="9"/>
        <v>0.87499999999999989</v>
      </c>
    </row>
    <row r="49" spans="1:14" ht="15.75" x14ac:dyDescent="0.2">
      <c r="A49" s="114" t="s">
        <v>30</v>
      </c>
      <c r="B49" s="143">
        <v>1.95</v>
      </c>
      <c r="C49" s="143">
        <v>30.72</v>
      </c>
      <c r="D49" s="141">
        <v>2.5</v>
      </c>
      <c r="E49" s="143">
        <v>3.98</v>
      </c>
      <c r="F49" s="143">
        <v>0.42</v>
      </c>
      <c r="G49" s="144">
        <v>0</v>
      </c>
      <c r="J49">
        <f t="shared" si="8"/>
        <v>1</v>
      </c>
      <c r="K49">
        <f t="shared" si="8"/>
        <v>1</v>
      </c>
      <c r="M49">
        <f t="shared" si="9"/>
        <v>1</v>
      </c>
      <c r="N49">
        <f t="shared" si="9"/>
        <v>1</v>
      </c>
    </row>
    <row r="50" spans="1:14" ht="15.75" x14ac:dyDescent="0.2">
      <c r="A50" s="110" t="s">
        <v>0</v>
      </c>
      <c r="B50" s="143">
        <v>1.28</v>
      </c>
      <c r="C50" s="143">
        <v>104.76</v>
      </c>
      <c r="D50" s="146" t="s">
        <v>97</v>
      </c>
      <c r="E50" s="143">
        <v>4.57</v>
      </c>
      <c r="F50" s="143">
        <v>0.65</v>
      </c>
      <c r="G50" s="144">
        <v>0</v>
      </c>
      <c r="J50">
        <f t="shared" si="8"/>
        <v>1</v>
      </c>
      <c r="K50">
        <f t="shared" si="8"/>
        <v>0.93870967741935496</v>
      </c>
      <c r="M50">
        <f t="shared" si="9"/>
        <v>1</v>
      </c>
      <c r="N50">
        <f t="shared" si="9"/>
        <v>1</v>
      </c>
    </row>
    <row r="51" spans="1:14" ht="15.75" x14ac:dyDescent="0.2">
      <c r="A51" s="110" t="s">
        <v>8</v>
      </c>
      <c r="B51" s="143">
        <v>1.72</v>
      </c>
      <c r="C51" s="143">
        <v>81</v>
      </c>
      <c r="D51" s="141">
        <v>2.5</v>
      </c>
      <c r="E51" s="143">
        <v>4.41</v>
      </c>
      <c r="F51" s="143">
        <v>0.89</v>
      </c>
      <c r="G51" s="144">
        <v>0</v>
      </c>
      <c r="J51">
        <f t="shared" si="8"/>
        <v>1</v>
      </c>
      <c r="K51">
        <f t="shared" si="8"/>
        <v>1</v>
      </c>
      <c r="M51">
        <f t="shared" si="9"/>
        <v>1</v>
      </c>
      <c r="N51">
        <f t="shared" si="9"/>
        <v>1</v>
      </c>
    </row>
    <row r="52" spans="1:14" ht="15.75" x14ac:dyDescent="0.2">
      <c r="A52" s="110" t="s">
        <v>9</v>
      </c>
      <c r="B52" s="143">
        <v>1.48</v>
      </c>
      <c r="C52" s="143">
        <v>127.34</v>
      </c>
      <c r="D52" s="141">
        <v>6.3</v>
      </c>
      <c r="E52" s="143">
        <v>4.16</v>
      </c>
      <c r="F52" s="145">
        <v>8.35</v>
      </c>
      <c r="G52" s="145">
        <v>44</v>
      </c>
      <c r="J52">
        <f t="shared" si="8"/>
        <v>1</v>
      </c>
      <c r="K52">
        <f t="shared" si="8"/>
        <v>1</v>
      </c>
      <c r="M52">
        <f t="shared" si="9"/>
        <v>1</v>
      </c>
      <c r="N52">
        <f t="shared" si="9"/>
        <v>9.9404761904761898</v>
      </c>
    </row>
    <row r="53" spans="1:14" ht="15.75" x14ac:dyDescent="0.2">
      <c r="A53" s="110" t="s">
        <v>10</v>
      </c>
      <c r="B53" s="143">
        <v>1.45</v>
      </c>
      <c r="C53" s="143">
        <v>36.840000000000003</v>
      </c>
      <c r="D53" s="141">
        <v>2.5</v>
      </c>
      <c r="E53" s="143">
        <v>4</v>
      </c>
      <c r="F53" s="143">
        <v>1.05</v>
      </c>
      <c r="G53" s="144">
        <v>0</v>
      </c>
      <c r="H53" s="151"/>
      <c r="I53" s="151"/>
      <c r="J53">
        <f t="shared" si="8"/>
        <v>1</v>
      </c>
      <c r="K53">
        <f t="shared" si="8"/>
        <v>1</v>
      </c>
      <c r="M53">
        <f t="shared" si="9"/>
        <v>1</v>
      </c>
      <c r="N53">
        <f t="shared" si="9"/>
        <v>1</v>
      </c>
    </row>
    <row r="54" spans="1:14" ht="15.75" x14ac:dyDescent="0.2">
      <c r="A54" s="110" t="s">
        <v>11</v>
      </c>
      <c r="B54" s="143">
        <v>1.84</v>
      </c>
      <c r="C54" s="143">
        <v>84</v>
      </c>
      <c r="D54" s="141">
        <v>5</v>
      </c>
      <c r="E54" s="143">
        <v>2.85</v>
      </c>
      <c r="F54" s="143">
        <v>0.52</v>
      </c>
      <c r="G54" s="145">
        <v>60</v>
      </c>
      <c r="J54">
        <f t="shared" si="8"/>
        <v>1</v>
      </c>
      <c r="K54">
        <f t="shared" si="8"/>
        <v>1</v>
      </c>
      <c r="M54">
        <f t="shared" si="9"/>
        <v>1</v>
      </c>
      <c r="N54">
        <f t="shared" si="9"/>
        <v>0.98113207547169812</v>
      </c>
    </row>
    <row r="55" spans="1:14" ht="15.75" x14ac:dyDescent="0.2">
      <c r="A55" s="110" t="s">
        <v>12</v>
      </c>
      <c r="B55" s="143">
        <v>2.5</v>
      </c>
      <c r="C55" s="143">
        <v>0</v>
      </c>
      <c r="D55" s="141">
        <v>0</v>
      </c>
      <c r="E55" s="143">
        <v>3.99</v>
      </c>
      <c r="F55" s="143">
        <v>0.72</v>
      </c>
      <c r="G55" s="146">
        <v>0</v>
      </c>
      <c r="J55">
        <f t="shared" si="8"/>
        <v>1.0869565217391306</v>
      </c>
      <c r="K55" t="e">
        <f t="shared" si="8"/>
        <v>#DIV/0!</v>
      </c>
      <c r="M55">
        <f t="shared" si="9"/>
        <v>1</v>
      </c>
      <c r="N55">
        <f t="shared" si="9"/>
        <v>1</v>
      </c>
    </row>
    <row r="56" spans="1:14" ht="15.75" x14ac:dyDescent="0.2">
      <c r="A56" s="114" t="s">
        <v>1</v>
      </c>
      <c r="B56" s="153">
        <v>1.07</v>
      </c>
      <c r="C56" s="143">
        <v>60</v>
      </c>
      <c r="D56" s="170">
        <v>44015</v>
      </c>
      <c r="E56" s="143">
        <v>4.17</v>
      </c>
      <c r="F56" s="143">
        <v>0.67</v>
      </c>
      <c r="G56" s="146">
        <v>0</v>
      </c>
      <c r="J56">
        <f t="shared" si="8"/>
        <v>1</v>
      </c>
      <c r="K56">
        <f t="shared" si="8"/>
        <v>1</v>
      </c>
      <c r="M56">
        <f t="shared" si="9"/>
        <v>1</v>
      </c>
      <c r="N56">
        <f t="shared" si="9"/>
        <v>1</v>
      </c>
    </row>
    <row r="57" spans="1:14" ht="15.75" x14ac:dyDescent="0.2">
      <c r="A57" s="110" t="s">
        <v>13</v>
      </c>
      <c r="B57" s="153">
        <v>0.89</v>
      </c>
      <c r="C57" s="153">
        <v>69.48</v>
      </c>
      <c r="D57" s="141">
        <v>2.5</v>
      </c>
      <c r="E57" s="143">
        <v>2.69</v>
      </c>
      <c r="F57" s="143">
        <v>0.52</v>
      </c>
      <c r="G57" s="145">
        <v>43.2</v>
      </c>
      <c r="J57">
        <f t="shared" si="8"/>
        <v>1.0113636363636365</v>
      </c>
      <c r="K57">
        <f t="shared" si="8"/>
        <v>1</v>
      </c>
      <c r="M57">
        <f t="shared" si="9"/>
        <v>1.1024590163934427</v>
      </c>
      <c r="N57">
        <f t="shared" si="9"/>
        <v>1</v>
      </c>
    </row>
    <row r="61" spans="1:14" ht="47.25" customHeight="1" x14ac:dyDescent="0.2">
      <c r="A61" s="107" t="s">
        <v>95</v>
      </c>
      <c r="B61" s="108" t="s">
        <v>62</v>
      </c>
      <c r="C61" s="109" t="s">
        <v>63</v>
      </c>
      <c r="D61" s="109" t="s">
        <v>64</v>
      </c>
      <c r="E61" s="109" t="s">
        <v>65</v>
      </c>
      <c r="F61" s="109" t="s">
        <v>66</v>
      </c>
      <c r="G61" s="109" t="s">
        <v>21</v>
      </c>
      <c r="J61" s="211" t="s">
        <v>92</v>
      </c>
      <c r="K61" s="212"/>
      <c r="L61" s="212"/>
      <c r="M61" s="212"/>
      <c r="N61" s="213"/>
    </row>
    <row r="62" spans="1:14" ht="15.75" x14ac:dyDescent="0.2">
      <c r="A62" s="110" t="s">
        <v>2</v>
      </c>
      <c r="B62" s="143">
        <v>1.6</v>
      </c>
      <c r="C62" s="143">
        <v>34</v>
      </c>
      <c r="D62" s="141">
        <v>4</v>
      </c>
      <c r="E62" s="143">
        <v>3.23</v>
      </c>
      <c r="F62" s="143">
        <v>0.41</v>
      </c>
      <c r="G62" s="144">
        <v>0</v>
      </c>
      <c r="J62">
        <f>B63/B81</f>
        <v>1.129032258064516</v>
      </c>
      <c r="K62">
        <f>C63/C81</f>
        <v>1.9780645161290322</v>
      </c>
      <c r="M62">
        <f>E63/E81</f>
        <v>0.92666666666666664</v>
      </c>
      <c r="N62">
        <f>F63/F81</f>
        <v>1.5142857142857145</v>
      </c>
    </row>
    <row r="63" spans="1:14" ht="15.75" x14ac:dyDescent="0.2">
      <c r="A63" s="110" t="s">
        <v>3</v>
      </c>
      <c r="B63" s="143">
        <v>1.75</v>
      </c>
      <c r="C63" s="143">
        <v>61.32</v>
      </c>
      <c r="D63" s="146" t="s">
        <v>86</v>
      </c>
      <c r="E63" s="143">
        <v>2.78</v>
      </c>
      <c r="F63" s="143">
        <v>0.53</v>
      </c>
      <c r="G63" s="146">
        <v>0</v>
      </c>
      <c r="J63">
        <f>B63/B82</f>
        <v>1</v>
      </c>
      <c r="K63">
        <f>C63/C82</f>
        <v>1</v>
      </c>
      <c r="M63">
        <f>E63/E82</f>
        <v>0.94880546075085315</v>
      </c>
      <c r="N63">
        <f>F63/F82</f>
        <v>1</v>
      </c>
    </row>
    <row r="64" spans="1:14" ht="15.75" x14ac:dyDescent="0.2">
      <c r="A64" s="110" t="s">
        <v>4</v>
      </c>
      <c r="B64" s="143">
        <v>1.32</v>
      </c>
      <c r="C64" s="143">
        <v>130.80000000000001</v>
      </c>
      <c r="D64" s="141">
        <v>5</v>
      </c>
      <c r="E64" s="143">
        <v>4.99</v>
      </c>
      <c r="F64" s="143">
        <v>0.83</v>
      </c>
      <c r="G64" s="144">
        <v>0</v>
      </c>
      <c r="J64">
        <f t="shared" ref="J64:K74" si="10">B64/B83</f>
        <v>1.2452830188679245</v>
      </c>
      <c r="K64">
        <f t="shared" si="10"/>
        <v>1</v>
      </c>
      <c r="M64">
        <f t="shared" ref="M64:N77" si="11">E64/E83</f>
        <v>1</v>
      </c>
      <c r="N64">
        <f t="shared" si="11"/>
        <v>1.0506329113924049</v>
      </c>
    </row>
    <row r="65" spans="1:14" ht="15.75" x14ac:dyDescent="0.2">
      <c r="A65" s="110" t="s">
        <v>5</v>
      </c>
      <c r="B65" s="143">
        <v>1.34</v>
      </c>
      <c r="C65" s="143">
        <v>49.08</v>
      </c>
      <c r="D65" s="142">
        <v>43588</v>
      </c>
      <c r="E65" s="143">
        <v>4</v>
      </c>
      <c r="F65" s="143">
        <v>0.64</v>
      </c>
      <c r="G65" s="144">
        <v>0</v>
      </c>
      <c r="J65">
        <f t="shared" si="10"/>
        <v>1.0720000000000001</v>
      </c>
      <c r="K65">
        <f t="shared" si="10"/>
        <v>1</v>
      </c>
      <c r="M65">
        <f t="shared" si="11"/>
        <v>1</v>
      </c>
      <c r="N65">
        <f t="shared" si="11"/>
        <v>1</v>
      </c>
    </row>
    <row r="66" spans="1:14" ht="15.75" x14ac:dyDescent="0.2">
      <c r="A66" s="110" t="s">
        <v>6</v>
      </c>
      <c r="B66" s="143">
        <v>1.55</v>
      </c>
      <c r="C66" s="143">
        <v>56</v>
      </c>
      <c r="D66" s="146" t="s">
        <v>96</v>
      </c>
      <c r="E66" s="143">
        <v>4.3499999999999996</v>
      </c>
      <c r="F66" s="143">
        <v>0.93</v>
      </c>
      <c r="G66" s="146">
        <v>0</v>
      </c>
      <c r="J66">
        <f t="shared" si="10"/>
        <v>1</v>
      </c>
      <c r="K66">
        <f t="shared" si="10"/>
        <v>1.4358974358974359</v>
      </c>
      <c r="M66">
        <f t="shared" si="11"/>
        <v>1</v>
      </c>
      <c r="N66">
        <f t="shared" si="11"/>
        <v>1</v>
      </c>
    </row>
    <row r="67" spans="1:14" ht="15.75" x14ac:dyDescent="0.2">
      <c r="A67" s="110" t="s">
        <v>7</v>
      </c>
      <c r="B67" s="143">
        <v>1.25</v>
      </c>
      <c r="C67" s="143">
        <v>98.4</v>
      </c>
      <c r="D67" s="141">
        <v>5</v>
      </c>
      <c r="E67" s="143">
        <v>3.94</v>
      </c>
      <c r="F67" s="143">
        <v>1.02</v>
      </c>
      <c r="G67" s="145">
        <v>144</v>
      </c>
      <c r="J67">
        <f t="shared" si="10"/>
        <v>1.0964912280701755</v>
      </c>
      <c r="K67">
        <f t="shared" si="10"/>
        <v>1</v>
      </c>
      <c r="M67">
        <f t="shared" si="11"/>
        <v>1.0914127423822715</v>
      </c>
      <c r="N67">
        <f t="shared" si="11"/>
        <v>1.0515463917525774</v>
      </c>
    </row>
    <row r="68" spans="1:14" ht="15.75" x14ac:dyDescent="0.2">
      <c r="A68" s="110" t="s">
        <v>14</v>
      </c>
      <c r="B68" s="143">
        <v>1.88</v>
      </c>
      <c r="C68" s="143">
        <v>75</v>
      </c>
      <c r="D68" s="141">
        <v>5</v>
      </c>
      <c r="E68" s="143">
        <v>3.71</v>
      </c>
      <c r="F68" s="143">
        <v>0.8</v>
      </c>
      <c r="G68" s="145">
        <v>111.6</v>
      </c>
      <c r="J68">
        <f t="shared" si="10"/>
        <v>1</v>
      </c>
      <c r="K68">
        <f t="shared" si="10"/>
        <v>1</v>
      </c>
      <c r="M68">
        <f t="shared" si="11"/>
        <v>1</v>
      </c>
      <c r="N68">
        <f t="shared" si="11"/>
        <v>0.88888888888888895</v>
      </c>
    </row>
    <row r="69" spans="1:14" ht="15.75" x14ac:dyDescent="0.2">
      <c r="A69" s="114" t="s">
        <v>30</v>
      </c>
      <c r="B69" s="143">
        <v>1.95</v>
      </c>
      <c r="C69" s="143">
        <v>30.72</v>
      </c>
      <c r="D69" s="141">
        <v>2.5</v>
      </c>
      <c r="E69" s="143">
        <v>3.98</v>
      </c>
      <c r="F69" s="143">
        <v>0.42</v>
      </c>
      <c r="G69" s="144">
        <v>0</v>
      </c>
      <c r="J69">
        <f t="shared" si="10"/>
        <v>1.0597826086956521</v>
      </c>
      <c r="K69">
        <f t="shared" si="10"/>
        <v>1</v>
      </c>
      <c r="M69">
        <f t="shared" si="11"/>
        <v>1.0257731958762888</v>
      </c>
      <c r="N69">
        <f t="shared" si="11"/>
        <v>1.0499999999999998</v>
      </c>
    </row>
    <row r="70" spans="1:14" ht="15.75" x14ac:dyDescent="0.2">
      <c r="A70" s="110" t="s">
        <v>0</v>
      </c>
      <c r="B70" s="143">
        <v>1.28</v>
      </c>
      <c r="C70" s="143">
        <v>111.6</v>
      </c>
      <c r="D70" s="146" t="s">
        <v>97</v>
      </c>
      <c r="E70" s="143">
        <v>4.57</v>
      </c>
      <c r="F70" s="143">
        <v>0.65</v>
      </c>
      <c r="G70" s="144">
        <v>0</v>
      </c>
      <c r="J70">
        <f t="shared" si="10"/>
        <v>1.0940170940170941</v>
      </c>
      <c r="K70">
        <f t="shared" si="10"/>
        <v>1</v>
      </c>
      <c r="M70">
        <f t="shared" si="11"/>
        <v>1.0088300220750552</v>
      </c>
      <c r="N70">
        <f t="shared" si="11"/>
        <v>0.97014925373134331</v>
      </c>
    </row>
    <row r="71" spans="1:14" ht="15.75" x14ac:dyDescent="0.2">
      <c r="A71" s="110" t="s">
        <v>8</v>
      </c>
      <c r="B71" s="143">
        <v>1.72</v>
      </c>
      <c r="C71" s="143">
        <v>81</v>
      </c>
      <c r="D71" s="141">
        <v>2.5</v>
      </c>
      <c r="E71" s="143">
        <v>4.41</v>
      </c>
      <c r="F71" s="143">
        <v>0.89</v>
      </c>
      <c r="G71" s="144">
        <v>0</v>
      </c>
      <c r="J71">
        <f t="shared" si="10"/>
        <v>1</v>
      </c>
      <c r="K71">
        <f t="shared" si="10"/>
        <v>1</v>
      </c>
      <c r="M71">
        <f t="shared" si="11"/>
        <v>1</v>
      </c>
      <c r="N71">
        <f t="shared" si="11"/>
        <v>1</v>
      </c>
    </row>
    <row r="72" spans="1:14" ht="15.75" x14ac:dyDescent="0.2">
      <c r="A72" s="110" t="s">
        <v>9</v>
      </c>
      <c r="B72" s="143">
        <v>1.48</v>
      </c>
      <c r="C72" s="143">
        <v>127.34</v>
      </c>
      <c r="D72" s="141">
        <v>6.3</v>
      </c>
      <c r="E72" s="143">
        <v>4.16</v>
      </c>
      <c r="F72" s="145">
        <v>0.84</v>
      </c>
      <c r="G72" s="145">
        <v>44</v>
      </c>
      <c r="J72">
        <f t="shared" si="10"/>
        <v>1</v>
      </c>
      <c r="K72">
        <f t="shared" si="10"/>
        <v>1</v>
      </c>
      <c r="M72">
        <f t="shared" si="11"/>
        <v>1</v>
      </c>
      <c r="N72">
        <f t="shared" si="11"/>
        <v>1.0059880239520957</v>
      </c>
    </row>
    <row r="73" spans="1:14" ht="15.75" x14ac:dyDescent="0.2">
      <c r="A73" s="110" t="s">
        <v>10</v>
      </c>
      <c r="B73" s="143">
        <v>1.45</v>
      </c>
      <c r="C73" s="143">
        <v>36.840000000000003</v>
      </c>
      <c r="D73" s="141">
        <v>3.5</v>
      </c>
      <c r="E73" s="143">
        <v>4</v>
      </c>
      <c r="F73" s="143">
        <v>1.05</v>
      </c>
      <c r="G73" s="144">
        <v>0</v>
      </c>
      <c r="H73" s="151"/>
      <c r="I73" s="151"/>
      <c r="J73">
        <f t="shared" si="10"/>
        <v>1</v>
      </c>
      <c r="K73">
        <f t="shared" si="10"/>
        <v>1</v>
      </c>
      <c r="M73">
        <f t="shared" si="11"/>
        <v>0.970873786407767</v>
      </c>
      <c r="N73">
        <f t="shared" si="11"/>
        <v>0.99056603773584906</v>
      </c>
    </row>
    <row r="74" spans="1:14" ht="15.75" x14ac:dyDescent="0.2">
      <c r="A74" s="110" t="s">
        <v>11</v>
      </c>
      <c r="B74" s="143">
        <v>1.84</v>
      </c>
      <c r="C74" s="143">
        <v>84</v>
      </c>
      <c r="D74" s="141">
        <v>5</v>
      </c>
      <c r="E74" s="143">
        <v>2.85</v>
      </c>
      <c r="F74" s="143">
        <v>0.53</v>
      </c>
      <c r="G74" s="145">
        <v>48</v>
      </c>
      <c r="J74">
        <f t="shared" si="10"/>
        <v>1</v>
      </c>
      <c r="K74">
        <f t="shared" si="10"/>
        <v>1</v>
      </c>
      <c r="M74">
        <f t="shared" si="11"/>
        <v>1</v>
      </c>
      <c r="N74">
        <f t="shared" si="11"/>
        <v>1</v>
      </c>
    </row>
    <row r="75" spans="1:14" ht="15.75" x14ac:dyDescent="0.2">
      <c r="A75" s="110" t="s">
        <v>12</v>
      </c>
      <c r="B75" s="143">
        <v>2.2999999999999998</v>
      </c>
      <c r="C75" s="143">
        <v>0</v>
      </c>
      <c r="D75" s="141">
        <v>2.5</v>
      </c>
      <c r="E75" s="143">
        <v>3.99</v>
      </c>
      <c r="F75" s="143">
        <v>0.72</v>
      </c>
      <c r="G75" s="146">
        <v>0</v>
      </c>
      <c r="J75">
        <f>B75/B94</f>
        <v>1.0454545454545452</v>
      </c>
      <c r="M75">
        <f t="shared" si="11"/>
        <v>1</v>
      </c>
      <c r="N75">
        <f t="shared" si="11"/>
        <v>1</v>
      </c>
    </row>
    <row r="76" spans="1:14" ht="15.75" x14ac:dyDescent="0.2">
      <c r="A76" s="114" t="s">
        <v>1</v>
      </c>
      <c r="B76" s="153">
        <v>1.07</v>
      </c>
      <c r="C76" s="143">
        <v>60</v>
      </c>
      <c r="D76" s="170" t="s">
        <v>98</v>
      </c>
      <c r="E76" s="143">
        <v>4.17</v>
      </c>
      <c r="F76" s="143">
        <v>0.67</v>
      </c>
      <c r="G76" s="146">
        <v>0</v>
      </c>
      <c r="J76">
        <f>B76/B95</f>
        <v>1</v>
      </c>
      <c r="K76">
        <f>C76/C95</f>
        <v>1</v>
      </c>
      <c r="M76">
        <f t="shared" si="11"/>
        <v>0.98349056603773577</v>
      </c>
      <c r="N76">
        <f t="shared" si="11"/>
        <v>0.91780821917808231</v>
      </c>
    </row>
    <row r="77" spans="1:14" ht="15.75" x14ac:dyDescent="0.2">
      <c r="A77" s="110" t="s">
        <v>13</v>
      </c>
      <c r="B77" s="153">
        <v>0.88</v>
      </c>
      <c r="C77" s="153">
        <v>69.48</v>
      </c>
      <c r="D77" s="141">
        <v>2.5</v>
      </c>
      <c r="E77" s="143">
        <v>2.44</v>
      </c>
      <c r="F77" s="143">
        <v>0.52</v>
      </c>
      <c r="G77" s="145">
        <v>43.2</v>
      </c>
      <c r="J77">
        <f>B77/B96</f>
        <v>1</v>
      </c>
      <c r="K77">
        <f>C77/C96</f>
        <v>1</v>
      </c>
      <c r="M77">
        <f t="shared" si="11"/>
        <v>1.0382978723404255</v>
      </c>
      <c r="N77">
        <f t="shared" si="11"/>
        <v>1</v>
      </c>
    </row>
    <row r="78" spans="1:14" ht="15.75" x14ac:dyDescent="0.2">
      <c r="A78" s="140"/>
    </row>
    <row r="80" spans="1:14" ht="47.25" x14ac:dyDescent="0.2">
      <c r="A80" s="107" t="s">
        <v>93</v>
      </c>
      <c r="B80" s="108" t="s">
        <v>62</v>
      </c>
      <c r="C80" s="109" t="s">
        <v>63</v>
      </c>
      <c r="D80" s="109" t="s">
        <v>64</v>
      </c>
      <c r="E80" s="109" t="s">
        <v>65</v>
      </c>
      <c r="F80" s="109" t="s">
        <v>66</v>
      </c>
      <c r="G80" s="109" t="s">
        <v>21</v>
      </c>
      <c r="J80" s="211" t="s">
        <v>92</v>
      </c>
      <c r="K80" s="214"/>
      <c r="L80" s="214"/>
      <c r="M80" s="214"/>
      <c r="N80" s="215"/>
    </row>
    <row r="81" spans="1:14" ht="15.75" x14ac:dyDescent="0.2">
      <c r="A81" s="110" t="s">
        <v>2</v>
      </c>
      <c r="B81" s="143">
        <v>1.55</v>
      </c>
      <c r="C81" s="143">
        <v>31</v>
      </c>
      <c r="D81" s="141">
        <v>2.5</v>
      </c>
      <c r="E81" s="143">
        <v>3</v>
      </c>
      <c r="F81" s="143">
        <v>0.35</v>
      </c>
      <c r="G81" s="144">
        <v>0</v>
      </c>
      <c r="J81">
        <f t="shared" ref="J81:J93" si="12">B81/B119</f>
        <v>1</v>
      </c>
      <c r="K81">
        <f t="shared" ref="K81:K93" si="13">C81/C119</f>
        <v>1</v>
      </c>
      <c r="M81">
        <f t="shared" ref="M81:M96" si="14">E81/E119</f>
        <v>1</v>
      </c>
      <c r="N81">
        <f t="shared" ref="N81:N96" si="15">F81/F119</f>
        <v>1</v>
      </c>
    </row>
    <row r="82" spans="1:14" ht="15.75" x14ac:dyDescent="0.2">
      <c r="A82" s="110" t="s">
        <v>3</v>
      </c>
      <c r="B82" s="143">
        <v>1.75</v>
      </c>
      <c r="C82" s="143">
        <v>61.32</v>
      </c>
      <c r="D82" s="141">
        <v>2.5</v>
      </c>
      <c r="E82" s="143">
        <v>2.93</v>
      </c>
      <c r="F82" s="143">
        <v>0.53</v>
      </c>
      <c r="G82" s="146">
        <v>0</v>
      </c>
      <c r="J82">
        <f t="shared" si="12"/>
        <v>1</v>
      </c>
      <c r="K82">
        <f t="shared" si="13"/>
        <v>1</v>
      </c>
      <c r="M82">
        <f t="shared" si="14"/>
        <v>0.94212218649517698</v>
      </c>
      <c r="N82">
        <f t="shared" si="15"/>
        <v>0.92982456140350889</v>
      </c>
    </row>
    <row r="83" spans="1:14" ht="15.75" x14ac:dyDescent="0.2">
      <c r="A83" s="110" t="s">
        <v>4</v>
      </c>
      <c r="B83" s="143">
        <v>1.06</v>
      </c>
      <c r="C83" s="143">
        <v>130.80000000000001</v>
      </c>
      <c r="D83" s="141">
        <v>5</v>
      </c>
      <c r="E83" s="143">
        <v>4.99</v>
      </c>
      <c r="F83" s="143">
        <v>0.79</v>
      </c>
      <c r="G83" s="144">
        <v>0</v>
      </c>
      <c r="J83">
        <f t="shared" si="12"/>
        <v>1</v>
      </c>
      <c r="K83">
        <f t="shared" si="13"/>
        <v>1</v>
      </c>
      <c r="M83">
        <f t="shared" si="14"/>
        <v>1.0225409836065575</v>
      </c>
      <c r="N83">
        <f t="shared" si="15"/>
        <v>1.1335916200315685</v>
      </c>
    </row>
    <row r="84" spans="1:14" ht="15.75" x14ac:dyDescent="0.2">
      <c r="A84" s="110" t="s">
        <v>5</v>
      </c>
      <c r="B84" s="143">
        <v>1.25</v>
      </c>
      <c r="C84" s="143">
        <v>49.08</v>
      </c>
      <c r="D84" s="142">
        <v>2.5</v>
      </c>
      <c r="E84" s="143">
        <v>4</v>
      </c>
      <c r="F84" s="143">
        <v>0.64</v>
      </c>
      <c r="G84" s="144">
        <v>0</v>
      </c>
      <c r="J84">
        <f t="shared" si="12"/>
        <v>1</v>
      </c>
      <c r="K84">
        <f t="shared" si="13"/>
        <v>1</v>
      </c>
      <c r="M84">
        <f t="shared" si="14"/>
        <v>1</v>
      </c>
      <c r="N84">
        <f t="shared" si="15"/>
        <v>1</v>
      </c>
    </row>
    <row r="85" spans="1:14" ht="15.75" x14ac:dyDescent="0.2">
      <c r="A85" s="110" t="s">
        <v>6</v>
      </c>
      <c r="B85" s="143">
        <v>1.55</v>
      </c>
      <c r="C85" s="143">
        <v>39</v>
      </c>
      <c r="D85" s="141">
        <v>12</v>
      </c>
      <c r="E85" s="143">
        <v>4.3499999999999996</v>
      </c>
      <c r="F85" s="143">
        <v>0.93</v>
      </c>
      <c r="G85" s="146">
        <v>0</v>
      </c>
      <c r="J85">
        <f t="shared" si="12"/>
        <v>1</v>
      </c>
      <c r="K85">
        <f t="shared" si="13"/>
        <v>1</v>
      </c>
      <c r="M85">
        <f t="shared" si="14"/>
        <v>1</v>
      </c>
      <c r="N85">
        <f t="shared" si="15"/>
        <v>1</v>
      </c>
    </row>
    <row r="86" spans="1:14" ht="15.75" x14ac:dyDescent="0.2">
      <c r="A86" s="110" t="s">
        <v>7</v>
      </c>
      <c r="B86" s="143">
        <v>1.1399999999999999</v>
      </c>
      <c r="C86" s="143">
        <v>98.4</v>
      </c>
      <c r="D86" s="141">
        <v>2.5</v>
      </c>
      <c r="E86" s="143">
        <v>3.61</v>
      </c>
      <c r="F86" s="143">
        <v>0.97</v>
      </c>
      <c r="G86" s="145">
        <v>144</v>
      </c>
      <c r="J86">
        <f t="shared" si="12"/>
        <v>1.0088495575221239</v>
      </c>
      <c r="K86">
        <f t="shared" si="13"/>
        <v>0.97619047619047628</v>
      </c>
      <c r="M86">
        <f t="shared" si="14"/>
        <v>0.98365122615803813</v>
      </c>
      <c r="N86">
        <f t="shared" si="15"/>
        <v>0.97979797979797978</v>
      </c>
    </row>
    <row r="87" spans="1:14" ht="15.75" x14ac:dyDescent="0.2">
      <c r="A87" s="110" t="s">
        <v>14</v>
      </c>
      <c r="B87" s="143">
        <v>1.88</v>
      </c>
      <c r="C87" s="143">
        <v>75</v>
      </c>
      <c r="D87" s="141">
        <v>5</v>
      </c>
      <c r="E87" s="143">
        <v>3.71</v>
      </c>
      <c r="F87" s="143">
        <v>0.9</v>
      </c>
      <c r="G87" s="145">
        <v>111.6</v>
      </c>
      <c r="J87">
        <f t="shared" si="12"/>
        <v>1.2702702702702702</v>
      </c>
      <c r="K87">
        <f t="shared" si="13"/>
        <v>1</v>
      </c>
      <c r="M87">
        <f t="shared" si="14"/>
        <v>1</v>
      </c>
      <c r="N87">
        <f t="shared" si="15"/>
        <v>1</v>
      </c>
    </row>
    <row r="88" spans="1:14" ht="15.75" x14ac:dyDescent="0.2">
      <c r="A88" s="114" t="s">
        <v>30</v>
      </c>
      <c r="B88" s="143">
        <v>1.84</v>
      </c>
      <c r="C88" s="143">
        <v>30.72</v>
      </c>
      <c r="D88" s="141">
        <v>2.5</v>
      </c>
      <c r="E88" s="143">
        <v>3.88</v>
      </c>
      <c r="F88" s="143">
        <v>0.4</v>
      </c>
      <c r="G88" s="144">
        <v>0</v>
      </c>
      <c r="J88">
        <f t="shared" si="12"/>
        <v>1</v>
      </c>
      <c r="K88">
        <f t="shared" si="13"/>
        <v>1</v>
      </c>
      <c r="M88">
        <f t="shared" si="14"/>
        <v>1</v>
      </c>
      <c r="N88">
        <f t="shared" si="15"/>
        <v>1</v>
      </c>
    </row>
    <row r="89" spans="1:14" ht="15.75" x14ac:dyDescent="0.2">
      <c r="A89" s="110" t="s">
        <v>0</v>
      </c>
      <c r="B89" s="143">
        <v>1.17</v>
      </c>
      <c r="C89" s="143">
        <v>111.6</v>
      </c>
      <c r="D89" s="141">
        <v>5</v>
      </c>
      <c r="E89" s="143">
        <v>4.53</v>
      </c>
      <c r="F89" s="143">
        <v>0.67</v>
      </c>
      <c r="G89" s="144">
        <v>0</v>
      </c>
      <c r="J89">
        <f t="shared" si="12"/>
        <v>1.0540540540540539</v>
      </c>
      <c r="K89">
        <f t="shared" si="13"/>
        <v>0.93561368209255524</v>
      </c>
      <c r="M89">
        <f t="shared" si="14"/>
        <v>1.063380281690141</v>
      </c>
      <c r="N89">
        <f t="shared" si="15"/>
        <v>1.0307692307692309</v>
      </c>
    </row>
    <row r="90" spans="1:14" ht="15.75" x14ac:dyDescent="0.2">
      <c r="A90" s="110" t="s">
        <v>8</v>
      </c>
      <c r="B90" s="143">
        <v>1.72</v>
      </c>
      <c r="C90" s="143">
        <v>81</v>
      </c>
      <c r="D90" s="141">
        <v>2.5</v>
      </c>
      <c r="E90" s="143">
        <v>4.41</v>
      </c>
      <c r="F90" s="143">
        <v>0.89</v>
      </c>
      <c r="G90" s="144">
        <v>0</v>
      </c>
      <c r="J90">
        <f t="shared" si="12"/>
        <v>1</v>
      </c>
      <c r="K90">
        <f t="shared" si="13"/>
        <v>1</v>
      </c>
      <c r="M90">
        <f t="shared" si="14"/>
        <v>1.0376470588235294</v>
      </c>
      <c r="N90">
        <f t="shared" si="15"/>
        <v>1.0595238095238095</v>
      </c>
    </row>
    <row r="91" spans="1:14" ht="15.75" x14ac:dyDescent="0.2">
      <c r="A91" s="110" t="s">
        <v>9</v>
      </c>
      <c r="B91" s="143">
        <v>1.48</v>
      </c>
      <c r="C91" s="143">
        <v>127.34</v>
      </c>
      <c r="D91" s="141">
        <v>6.3</v>
      </c>
      <c r="E91" s="143">
        <v>4.16</v>
      </c>
      <c r="F91" s="143">
        <v>0.83499999999999996</v>
      </c>
      <c r="G91" s="145">
        <v>44</v>
      </c>
      <c r="J91">
        <f t="shared" si="12"/>
        <v>1</v>
      </c>
      <c r="K91">
        <f t="shared" si="13"/>
        <v>1</v>
      </c>
      <c r="M91">
        <f t="shared" si="14"/>
        <v>1</v>
      </c>
      <c r="N91">
        <f t="shared" si="15"/>
        <v>1</v>
      </c>
    </row>
    <row r="92" spans="1:14" ht="15.75" x14ac:dyDescent="0.2">
      <c r="A92" s="110" t="s">
        <v>10</v>
      </c>
      <c r="B92" s="143">
        <v>1.45</v>
      </c>
      <c r="C92" s="143">
        <v>36.840000000000003</v>
      </c>
      <c r="D92" s="141">
        <v>5</v>
      </c>
      <c r="E92" s="143">
        <v>4.12</v>
      </c>
      <c r="F92" s="143">
        <v>1.06</v>
      </c>
      <c r="G92" s="144">
        <v>0</v>
      </c>
      <c r="J92">
        <f t="shared" si="12"/>
        <v>1.074074074074074</v>
      </c>
      <c r="K92">
        <f t="shared" si="13"/>
        <v>1</v>
      </c>
      <c r="M92">
        <f t="shared" si="14"/>
        <v>0.87473460721868368</v>
      </c>
      <c r="N92">
        <f t="shared" si="15"/>
        <v>0.99065420560747663</v>
      </c>
    </row>
    <row r="93" spans="1:14" ht="15.75" x14ac:dyDescent="0.2">
      <c r="A93" s="110" t="s">
        <v>11</v>
      </c>
      <c r="B93" s="143">
        <v>1.84</v>
      </c>
      <c r="C93" s="143">
        <v>84</v>
      </c>
      <c r="D93" s="141">
        <v>5</v>
      </c>
      <c r="E93" s="143">
        <v>2.85</v>
      </c>
      <c r="F93" s="143">
        <v>0.53</v>
      </c>
      <c r="G93" s="145">
        <v>48</v>
      </c>
      <c r="J93">
        <f t="shared" si="12"/>
        <v>0.92462311557788945</v>
      </c>
      <c r="K93">
        <f t="shared" si="13"/>
        <v>1</v>
      </c>
      <c r="M93">
        <f t="shared" si="14"/>
        <v>0.81896551724137934</v>
      </c>
      <c r="N93">
        <f t="shared" si="15"/>
        <v>1.2045454545454546</v>
      </c>
    </row>
    <row r="94" spans="1:14" ht="15.75" x14ac:dyDescent="0.2">
      <c r="A94" s="110" t="s">
        <v>12</v>
      </c>
      <c r="B94" s="143">
        <v>2.2000000000000002</v>
      </c>
      <c r="C94" s="143">
        <v>0</v>
      </c>
      <c r="D94" s="141">
        <v>2.5</v>
      </c>
      <c r="E94" s="143">
        <v>3.99</v>
      </c>
      <c r="F94" s="143">
        <v>0.72</v>
      </c>
      <c r="G94" s="146">
        <v>0</v>
      </c>
      <c r="J94">
        <f>B94/B132</f>
        <v>1</v>
      </c>
      <c r="M94">
        <f t="shared" si="14"/>
        <v>1</v>
      </c>
      <c r="N94">
        <f t="shared" si="15"/>
        <v>1</v>
      </c>
    </row>
    <row r="95" spans="1:14" ht="15.75" x14ac:dyDescent="0.2">
      <c r="A95" s="114" t="s">
        <v>1</v>
      </c>
      <c r="B95" s="153">
        <v>1.07</v>
      </c>
      <c r="C95" s="143">
        <v>60</v>
      </c>
      <c r="D95" s="147">
        <v>43284</v>
      </c>
      <c r="E95" s="143">
        <v>4.24</v>
      </c>
      <c r="F95" s="143">
        <v>0.73</v>
      </c>
      <c r="G95" s="146">
        <v>0</v>
      </c>
      <c r="J95">
        <f>B95/B133</f>
        <v>0.9224137931034484</v>
      </c>
      <c r="K95">
        <f>C95/C133</f>
        <v>1</v>
      </c>
      <c r="M95">
        <f t="shared" si="14"/>
        <v>0.97921478060046196</v>
      </c>
      <c r="N95">
        <f t="shared" si="15"/>
        <v>1.0138888888888888</v>
      </c>
    </row>
    <row r="96" spans="1:14" ht="15.75" x14ac:dyDescent="0.2">
      <c r="A96" s="110" t="s">
        <v>13</v>
      </c>
      <c r="B96" s="153">
        <v>0.88</v>
      </c>
      <c r="C96" s="153">
        <v>69.48</v>
      </c>
      <c r="D96" s="141">
        <v>2.5</v>
      </c>
      <c r="E96" s="143">
        <v>2.35</v>
      </c>
      <c r="F96" s="143">
        <v>0.52</v>
      </c>
      <c r="G96" s="145">
        <v>43.2</v>
      </c>
      <c r="J96">
        <f>B96/B134</f>
        <v>1</v>
      </c>
      <c r="K96">
        <f>C96/C134</f>
        <v>1</v>
      </c>
      <c r="M96">
        <f t="shared" si="14"/>
        <v>1.0217391304347827</v>
      </c>
      <c r="N96">
        <f t="shared" si="15"/>
        <v>1.04</v>
      </c>
    </row>
    <row r="97" spans="1:9" ht="15.75" x14ac:dyDescent="0.2">
      <c r="A97" s="140"/>
    </row>
    <row r="99" spans="1:9" ht="47.25" x14ac:dyDescent="0.2">
      <c r="A99" s="107" t="s">
        <v>90</v>
      </c>
      <c r="B99" s="108" t="s">
        <v>62</v>
      </c>
      <c r="C99" s="109" t="s">
        <v>63</v>
      </c>
      <c r="D99" s="109" t="s">
        <v>64</v>
      </c>
      <c r="E99" s="109" t="s">
        <v>65</v>
      </c>
      <c r="F99" s="109" t="s">
        <v>66</v>
      </c>
      <c r="G99" s="109" t="s">
        <v>21</v>
      </c>
    </row>
    <row r="100" spans="1:9" ht="15.75" x14ac:dyDescent="0.2">
      <c r="A100" s="110" t="s">
        <v>2</v>
      </c>
      <c r="B100" s="143">
        <v>1.55</v>
      </c>
      <c r="C100" s="143">
        <v>31</v>
      </c>
      <c r="D100" s="141">
        <v>2.5</v>
      </c>
      <c r="E100" s="143">
        <v>3</v>
      </c>
      <c r="F100" s="143">
        <v>0.35</v>
      </c>
      <c r="G100" s="146">
        <v>0</v>
      </c>
    </row>
    <row r="101" spans="1:9" ht="15.75" x14ac:dyDescent="0.2">
      <c r="A101" s="110" t="s">
        <v>3</v>
      </c>
      <c r="B101" s="143">
        <v>1.75</v>
      </c>
      <c r="C101" s="143">
        <v>61.32</v>
      </c>
      <c r="D101" s="144">
        <v>5</v>
      </c>
      <c r="E101" s="143">
        <v>3.04</v>
      </c>
      <c r="F101" s="143">
        <v>0.56000000000000005</v>
      </c>
      <c r="G101" s="144">
        <v>0</v>
      </c>
    </row>
    <row r="102" spans="1:9" ht="15.75" x14ac:dyDescent="0.2">
      <c r="A102" s="110" t="s">
        <v>4</v>
      </c>
      <c r="B102" s="143">
        <v>1.06</v>
      </c>
      <c r="C102" s="143">
        <v>130.80000000000001</v>
      </c>
      <c r="D102" s="141">
        <v>5</v>
      </c>
      <c r="E102" s="143">
        <v>5.07</v>
      </c>
      <c r="F102" s="143">
        <v>0.8</v>
      </c>
      <c r="G102" s="144">
        <v>0</v>
      </c>
    </row>
    <row r="103" spans="1:9" ht="15.75" x14ac:dyDescent="0.2">
      <c r="A103" s="110" t="s">
        <v>5</v>
      </c>
      <c r="B103" s="143">
        <v>1.25</v>
      </c>
      <c r="C103" s="143">
        <v>49.08</v>
      </c>
      <c r="D103" s="142">
        <v>42858</v>
      </c>
      <c r="E103" s="143">
        <v>4</v>
      </c>
      <c r="F103" s="143">
        <v>0.64</v>
      </c>
      <c r="G103" s="144">
        <v>0</v>
      </c>
    </row>
    <row r="104" spans="1:9" ht="15.75" x14ac:dyDescent="0.2">
      <c r="A104" s="110" t="s">
        <v>6</v>
      </c>
      <c r="B104" s="143">
        <v>1.55</v>
      </c>
      <c r="C104" s="143">
        <v>39</v>
      </c>
      <c r="D104" s="141">
        <v>12</v>
      </c>
      <c r="E104" s="143">
        <v>4.3499999999999996</v>
      </c>
      <c r="F104" s="143">
        <v>0.93</v>
      </c>
      <c r="G104" s="146">
        <v>0</v>
      </c>
    </row>
    <row r="105" spans="1:9" ht="15.75" x14ac:dyDescent="0.2">
      <c r="A105" s="110" t="s">
        <v>7</v>
      </c>
      <c r="B105" s="143">
        <v>1.1100000000000001</v>
      </c>
      <c r="C105" s="143">
        <v>98.4</v>
      </c>
      <c r="D105" s="141">
        <v>5</v>
      </c>
      <c r="E105" s="143">
        <v>3.61</v>
      </c>
      <c r="F105" s="143">
        <v>0.97</v>
      </c>
      <c r="G105" s="145">
        <v>144</v>
      </c>
    </row>
    <row r="106" spans="1:9" ht="15.75" x14ac:dyDescent="0.2">
      <c r="A106" s="110" t="s">
        <v>14</v>
      </c>
      <c r="B106" s="143">
        <v>1.48</v>
      </c>
      <c r="C106" s="143">
        <v>75</v>
      </c>
      <c r="D106" s="141">
        <v>5</v>
      </c>
      <c r="E106" s="143">
        <v>3.71</v>
      </c>
      <c r="F106" s="143">
        <v>0.9</v>
      </c>
      <c r="G106" s="145">
        <v>111.6</v>
      </c>
    </row>
    <row r="107" spans="1:9" ht="15.75" x14ac:dyDescent="0.2">
      <c r="A107" s="114" t="s">
        <v>30</v>
      </c>
      <c r="B107" s="143">
        <v>1.84</v>
      </c>
      <c r="C107" s="143">
        <v>30.72</v>
      </c>
      <c r="D107" s="141">
        <v>5</v>
      </c>
      <c r="E107" s="143">
        <v>3.88</v>
      </c>
      <c r="F107" s="143">
        <v>0.4</v>
      </c>
      <c r="G107" s="144">
        <v>0</v>
      </c>
    </row>
    <row r="108" spans="1:9" ht="15.75" x14ac:dyDescent="0.2">
      <c r="A108" s="110" t="s">
        <v>0</v>
      </c>
      <c r="B108" s="143">
        <v>1.1100000000000001</v>
      </c>
      <c r="C108" s="143">
        <v>111.6</v>
      </c>
      <c r="D108" s="141">
        <v>5</v>
      </c>
      <c r="E108" s="143">
        <v>4.26</v>
      </c>
      <c r="F108" s="143">
        <v>0.65</v>
      </c>
      <c r="G108" s="144">
        <v>0</v>
      </c>
    </row>
    <row r="109" spans="1:9" ht="15.75" x14ac:dyDescent="0.2">
      <c r="A109" s="110" t="s">
        <v>8</v>
      </c>
      <c r="B109" s="143">
        <v>1.72</v>
      </c>
      <c r="C109" s="143">
        <v>81</v>
      </c>
      <c r="D109" s="141">
        <v>4</v>
      </c>
      <c r="E109" s="143">
        <v>4.41</v>
      </c>
      <c r="F109" s="143">
        <v>0.89</v>
      </c>
      <c r="G109" s="144">
        <v>0</v>
      </c>
    </row>
    <row r="110" spans="1:9" ht="15.75" x14ac:dyDescent="0.2">
      <c r="A110" s="110" t="s">
        <v>9</v>
      </c>
      <c r="B110" s="143">
        <v>1.48</v>
      </c>
      <c r="C110" s="143">
        <v>127.34</v>
      </c>
      <c r="D110" s="141">
        <v>5</v>
      </c>
      <c r="E110" s="143">
        <v>4.1399999999999997</v>
      </c>
      <c r="F110" s="143">
        <v>0.84</v>
      </c>
      <c r="G110" s="145">
        <v>44</v>
      </c>
    </row>
    <row r="111" spans="1:9" ht="15.75" x14ac:dyDescent="0.2">
      <c r="A111" s="110" t="s">
        <v>10</v>
      </c>
      <c r="B111" s="143">
        <v>1.35</v>
      </c>
      <c r="C111" s="143">
        <v>36.840000000000003</v>
      </c>
      <c r="D111" s="141">
        <v>3.5</v>
      </c>
      <c r="E111" s="143">
        <v>3.99</v>
      </c>
      <c r="F111" s="143">
        <v>0.98</v>
      </c>
      <c r="G111" s="144">
        <v>0</v>
      </c>
      <c r="H111" s="151">
        <v>4.3</v>
      </c>
      <c r="I111" s="151">
        <v>1.06</v>
      </c>
    </row>
    <row r="112" spans="1:9" ht="15.75" x14ac:dyDescent="0.2">
      <c r="A112" s="110" t="s">
        <v>11</v>
      </c>
      <c r="B112" s="143">
        <v>1.94</v>
      </c>
      <c r="C112" s="143">
        <v>84</v>
      </c>
      <c r="D112" s="141">
        <v>5</v>
      </c>
      <c r="E112" s="143">
        <v>3.28</v>
      </c>
      <c r="F112" s="143">
        <v>0.43</v>
      </c>
      <c r="G112" s="145">
        <v>48</v>
      </c>
    </row>
    <row r="113" spans="1:7" ht="15.75" x14ac:dyDescent="0.2">
      <c r="A113" s="110" t="s">
        <v>12</v>
      </c>
      <c r="B113" s="143">
        <v>2.2000000000000002</v>
      </c>
      <c r="C113" s="143">
        <v>0</v>
      </c>
      <c r="D113" s="141">
        <v>0</v>
      </c>
      <c r="E113" s="143">
        <v>3.99</v>
      </c>
      <c r="F113" s="143">
        <v>0.72</v>
      </c>
      <c r="G113" s="146">
        <v>0</v>
      </c>
    </row>
    <row r="114" spans="1:7" ht="15.75" x14ac:dyDescent="0.2">
      <c r="A114" s="114" t="s">
        <v>1</v>
      </c>
      <c r="B114" s="153">
        <v>1.1599999999999999</v>
      </c>
      <c r="C114" s="143">
        <v>60</v>
      </c>
      <c r="D114" s="147">
        <v>42919</v>
      </c>
      <c r="E114" s="143">
        <v>4.2300000000000004</v>
      </c>
      <c r="F114" s="143">
        <v>0.72</v>
      </c>
      <c r="G114" s="146">
        <v>0</v>
      </c>
    </row>
    <row r="115" spans="1:7" ht="15.75" x14ac:dyDescent="0.2">
      <c r="A115" s="110" t="s">
        <v>13</v>
      </c>
      <c r="B115" s="153">
        <v>0.88</v>
      </c>
      <c r="C115" s="153">
        <v>69.48</v>
      </c>
      <c r="D115" s="141">
        <v>2.5</v>
      </c>
      <c r="E115" s="143">
        <v>2.2999999999999998</v>
      </c>
      <c r="F115" s="143">
        <v>0.5</v>
      </c>
      <c r="G115" s="145">
        <v>43.2</v>
      </c>
    </row>
    <row r="116" spans="1:7" ht="15.75" x14ac:dyDescent="0.2">
      <c r="A116" s="140"/>
    </row>
    <row r="118" spans="1:7" ht="47.25" x14ac:dyDescent="0.2">
      <c r="A118" s="107" t="s">
        <v>85</v>
      </c>
      <c r="B118" s="108" t="s">
        <v>62</v>
      </c>
      <c r="C118" s="109" t="s">
        <v>63</v>
      </c>
      <c r="D118" s="109" t="s">
        <v>64</v>
      </c>
      <c r="E118" s="109" t="s">
        <v>65</v>
      </c>
      <c r="F118" s="109" t="s">
        <v>66</v>
      </c>
      <c r="G118" s="109" t="s">
        <v>21</v>
      </c>
    </row>
    <row r="119" spans="1:7" ht="15.75" x14ac:dyDescent="0.2">
      <c r="A119" s="110" t="s">
        <v>2</v>
      </c>
      <c r="B119" s="143">
        <v>1.55</v>
      </c>
      <c r="C119" s="143">
        <v>31</v>
      </c>
      <c r="D119" s="141">
        <v>2.5</v>
      </c>
      <c r="E119" s="143">
        <v>3</v>
      </c>
      <c r="F119" s="143">
        <v>0.35</v>
      </c>
      <c r="G119" s="146"/>
    </row>
    <row r="120" spans="1:7" ht="15.75" x14ac:dyDescent="0.2">
      <c r="A120" s="110" t="s">
        <v>3</v>
      </c>
      <c r="B120" s="143">
        <v>1.75</v>
      </c>
      <c r="C120" s="143">
        <v>61.32</v>
      </c>
      <c r="D120" s="144" t="s">
        <v>86</v>
      </c>
      <c r="E120" s="143">
        <v>3.11</v>
      </c>
      <c r="F120" s="143">
        <v>0.56999999999999995</v>
      </c>
      <c r="G120" s="144"/>
    </row>
    <row r="121" spans="1:7" ht="15.75" x14ac:dyDescent="0.2">
      <c r="A121" s="110" t="s">
        <v>4</v>
      </c>
      <c r="B121" s="143">
        <v>1.06</v>
      </c>
      <c r="C121" s="143">
        <v>130.80000000000001</v>
      </c>
      <c r="D121" s="141">
        <v>5</v>
      </c>
      <c r="E121" s="143">
        <v>4.88</v>
      </c>
      <c r="F121" s="143">
        <v>0.69689999999999996</v>
      </c>
      <c r="G121" s="144"/>
    </row>
    <row r="122" spans="1:7" ht="15.75" x14ac:dyDescent="0.2">
      <c r="A122" s="110" t="s">
        <v>5</v>
      </c>
      <c r="B122" s="143">
        <v>1.25</v>
      </c>
      <c r="C122" s="143">
        <v>49.08</v>
      </c>
      <c r="D122" s="142">
        <v>42493</v>
      </c>
      <c r="E122" s="143">
        <v>4</v>
      </c>
      <c r="F122" s="143">
        <v>0.64</v>
      </c>
      <c r="G122" s="144"/>
    </row>
    <row r="123" spans="1:7" ht="15.75" x14ac:dyDescent="0.2">
      <c r="A123" s="110" t="s">
        <v>6</v>
      </c>
      <c r="B123" s="143">
        <v>1.55</v>
      </c>
      <c r="C123" s="143">
        <v>39</v>
      </c>
      <c r="D123" s="141">
        <v>12</v>
      </c>
      <c r="E123" s="143">
        <v>4.3499999999999996</v>
      </c>
      <c r="F123" s="143">
        <v>0.93</v>
      </c>
      <c r="G123" s="146"/>
    </row>
    <row r="124" spans="1:7" ht="15.75" x14ac:dyDescent="0.2">
      <c r="A124" s="110" t="s">
        <v>7</v>
      </c>
      <c r="B124" s="143">
        <v>1.1299999999999999</v>
      </c>
      <c r="C124" s="143">
        <v>100.8</v>
      </c>
      <c r="D124" s="141">
        <v>5</v>
      </c>
      <c r="E124" s="143">
        <v>3.67</v>
      </c>
      <c r="F124" s="143">
        <v>0.99</v>
      </c>
      <c r="G124" s="145">
        <v>144</v>
      </c>
    </row>
    <row r="125" spans="1:7" ht="15.75" x14ac:dyDescent="0.2">
      <c r="A125" s="110" t="s">
        <v>14</v>
      </c>
      <c r="B125" s="143">
        <v>1.48</v>
      </c>
      <c r="C125" s="143">
        <v>75</v>
      </c>
      <c r="D125" s="141">
        <v>5</v>
      </c>
      <c r="E125" s="143">
        <v>3.71</v>
      </c>
      <c r="F125" s="143">
        <v>0.9</v>
      </c>
      <c r="G125" s="145">
        <v>111.6</v>
      </c>
    </row>
    <row r="126" spans="1:7" ht="15.75" x14ac:dyDescent="0.2">
      <c r="A126" s="114" t="s">
        <v>30</v>
      </c>
      <c r="B126" s="143">
        <v>1.84</v>
      </c>
      <c r="C126" s="143">
        <v>30.72</v>
      </c>
      <c r="D126" s="141">
        <v>5</v>
      </c>
      <c r="E126" s="143">
        <v>3.88</v>
      </c>
      <c r="F126" s="143">
        <v>0.4</v>
      </c>
      <c r="G126" s="144"/>
    </row>
    <row r="127" spans="1:7" ht="15.75" x14ac:dyDescent="0.2">
      <c r="A127" s="110" t="s">
        <v>0</v>
      </c>
      <c r="B127" s="143">
        <v>1.1100000000000001</v>
      </c>
      <c r="C127" s="143">
        <v>119.28</v>
      </c>
      <c r="D127" s="141">
        <v>5</v>
      </c>
      <c r="E127" s="143">
        <v>4.26</v>
      </c>
      <c r="F127" s="143">
        <v>0.65</v>
      </c>
      <c r="G127" s="144"/>
    </row>
    <row r="128" spans="1:7" ht="15.75" x14ac:dyDescent="0.2">
      <c r="A128" s="110" t="s">
        <v>8</v>
      </c>
      <c r="B128" s="143">
        <v>1.72</v>
      </c>
      <c r="C128" s="143">
        <v>81</v>
      </c>
      <c r="D128" s="141">
        <v>5</v>
      </c>
      <c r="E128" s="143">
        <v>4.25</v>
      </c>
      <c r="F128" s="143">
        <v>0.84</v>
      </c>
      <c r="G128" s="144"/>
    </row>
    <row r="129" spans="1:9" ht="15.75" x14ac:dyDescent="0.2">
      <c r="A129" s="110" t="s">
        <v>9</v>
      </c>
      <c r="B129" s="143">
        <v>1.48</v>
      </c>
      <c r="C129" s="143">
        <v>127.34</v>
      </c>
      <c r="D129" s="141">
        <v>5</v>
      </c>
      <c r="E129" s="143">
        <v>4.16</v>
      </c>
      <c r="F129" s="143">
        <v>0.83499999999999996</v>
      </c>
      <c r="G129" s="145">
        <v>44</v>
      </c>
    </row>
    <row r="130" spans="1:9" ht="15.75" x14ac:dyDescent="0.2">
      <c r="A130" s="110" t="s">
        <v>10</v>
      </c>
      <c r="B130" s="143">
        <v>1.35</v>
      </c>
      <c r="C130" s="143">
        <v>36.840000000000003</v>
      </c>
      <c r="D130" s="141">
        <v>2.5</v>
      </c>
      <c r="E130" s="143">
        <v>4.71</v>
      </c>
      <c r="F130" s="143">
        <v>1.07</v>
      </c>
      <c r="G130" s="144"/>
      <c r="H130" s="151">
        <v>5.0199999999999996</v>
      </c>
      <c r="I130" s="151">
        <v>1.1599999999999999</v>
      </c>
    </row>
    <row r="131" spans="1:9" ht="15.75" x14ac:dyDescent="0.2">
      <c r="A131" s="110" t="s">
        <v>11</v>
      </c>
      <c r="B131" s="143">
        <v>1.99</v>
      </c>
      <c r="C131" s="143">
        <v>84</v>
      </c>
      <c r="D131" s="141">
        <v>5</v>
      </c>
      <c r="E131" s="143">
        <v>3.48</v>
      </c>
      <c r="F131" s="143">
        <v>0.44</v>
      </c>
      <c r="G131" s="145">
        <v>48</v>
      </c>
    </row>
    <row r="132" spans="1:9" ht="15.75" x14ac:dyDescent="0.2">
      <c r="A132" s="110" t="s">
        <v>12</v>
      </c>
      <c r="B132" s="143">
        <v>2.2000000000000002</v>
      </c>
      <c r="C132" s="143">
        <v>0</v>
      </c>
      <c r="D132" s="141">
        <v>0</v>
      </c>
      <c r="E132" s="143">
        <v>3.99</v>
      </c>
      <c r="F132" s="143">
        <v>0.72</v>
      </c>
      <c r="G132" s="146"/>
    </row>
    <row r="133" spans="1:9" ht="15.75" x14ac:dyDescent="0.2">
      <c r="A133" s="114" t="s">
        <v>1</v>
      </c>
      <c r="B133" s="143">
        <v>1.1599999999999999</v>
      </c>
      <c r="C133" s="143">
        <v>60</v>
      </c>
      <c r="D133" s="147">
        <v>42554</v>
      </c>
      <c r="E133" s="143">
        <v>4.33</v>
      </c>
      <c r="F133" s="143">
        <v>0.72</v>
      </c>
      <c r="G133" s="146"/>
    </row>
    <row r="134" spans="1:9" ht="15.75" x14ac:dyDescent="0.2">
      <c r="A134" s="110" t="s">
        <v>13</v>
      </c>
      <c r="B134" s="143">
        <v>0.88</v>
      </c>
      <c r="C134" s="143">
        <v>69.48</v>
      </c>
      <c r="D134" s="141">
        <v>2.5</v>
      </c>
      <c r="E134" s="143">
        <v>2.2999999999999998</v>
      </c>
      <c r="F134" s="143">
        <v>0.5</v>
      </c>
      <c r="G134" s="145">
        <v>43.2</v>
      </c>
    </row>
    <row r="136" spans="1:9" x14ac:dyDescent="0.2">
      <c r="A136" s="133"/>
    </row>
    <row r="137" spans="1:9" ht="47.25" x14ac:dyDescent="0.2">
      <c r="A137" s="107" t="s">
        <v>78</v>
      </c>
      <c r="B137" s="108" t="s">
        <v>62</v>
      </c>
      <c r="C137" s="109" t="s">
        <v>63</v>
      </c>
      <c r="D137" s="109" t="s">
        <v>64</v>
      </c>
      <c r="E137" s="109" t="s">
        <v>65</v>
      </c>
      <c r="F137" s="109" t="s">
        <v>66</v>
      </c>
      <c r="G137" s="109" t="s">
        <v>21</v>
      </c>
    </row>
    <row r="138" spans="1:9" ht="15.75" x14ac:dyDescent="0.2">
      <c r="A138" s="110" t="s">
        <v>2</v>
      </c>
      <c r="B138" s="111">
        <v>1.5</v>
      </c>
      <c r="C138" s="111">
        <v>31</v>
      </c>
      <c r="D138" s="112">
        <v>2.5</v>
      </c>
      <c r="E138" s="111">
        <v>2.7</v>
      </c>
      <c r="F138" s="111">
        <v>0.3</v>
      </c>
      <c r="G138" s="111"/>
    </row>
    <row r="139" spans="1:9" ht="15.75" x14ac:dyDescent="0.2">
      <c r="A139" s="110" t="s">
        <v>3</v>
      </c>
      <c r="B139" s="111">
        <v>1.75</v>
      </c>
      <c r="C139" s="111">
        <v>61.32</v>
      </c>
      <c r="D139" s="112" t="s">
        <v>77</v>
      </c>
      <c r="E139" s="111">
        <v>3.01</v>
      </c>
      <c r="F139" s="111">
        <v>0.52</v>
      </c>
      <c r="G139" s="111"/>
    </row>
    <row r="140" spans="1:9" ht="15.75" x14ac:dyDescent="0.2">
      <c r="A140" s="110" t="s">
        <v>4</v>
      </c>
      <c r="B140" s="111">
        <v>1.06</v>
      </c>
      <c r="C140" s="111">
        <v>122.4</v>
      </c>
      <c r="D140" s="112">
        <v>2.5</v>
      </c>
      <c r="E140" s="111">
        <v>4.88</v>
      </c>
      <c r="F140" s="111">
        <v>0.72</v>
      </c>
      <c r="G140" s="111"/>
    </row>
    <row r="141" spans="1:9" ht="15.75" x14ac:dyDescent="0.2">
      <c r="A141" s="110" t="s">
        <v>5</v>
      </c>
      <c r="B141" s="111">
        <v>1.25</v>
      </c>
      <c r="C141" s="111">
        <v>49.08</v>
      </c>
      <c r="D141" s="113" t="s">
        <v>68</v>
      </c>
      <c r="E141" s="111">
        <v>4</v>
      </c>
      <c r="F141" s="111">
        <v>0.64</v>
      </c>
      <c r="G141" s="111"/>
    </row>
    <row r="142" spans="1:9" ht="15.75" x14ac:dyDescent="0.2">
      <c r="A142" s="110" t="s">
        <v>6</v>
      </c>
      <c r="B142" s="111">
        <v>1.55</v>
      </c>
      <c r="C142" s="111">
        <v>39</v>
      </c>
      <c r="D142" s="112">
        <v>12</v>
      </c>
      <c r="E142" s="111">
        <v>4.3499999999999996</v>
      </c>
      <c r="F142" s="111">
        <v>0.89</v>
      </c>
      <c r="G142" s="111"/>
    </row>
    <row r="143" spans="1:9" ht="15.75" x14ac:dyDescent="0.2">
      <c r="A143" s="110" t="s">
        <v>7</v>
      </c>
      <c r="B143" s="111">
        <v>0.82</v>
      </c>
      <c r="C143" s="111">
        <v>108</v>
      </c>
      <c r="D143" s="112">
        <v>5</v>
      </c>
      <c r="E143" s="111">
        <v>3.61</v>
      </c>
      <c r="F143" s="111">
        <v>1</v>
      </c>
      <c r="G143" s="111">
        <v>144</v>
      </c>
    </row>
    <row r="144" spans="1:9" ht="15.75" x14ac:dyDescent="0.2">
      <c r="A144" s="110" t="s">
        <v>14</v>
      </c>
      <c r="B144" s="111">
        <v>1.08</v>
      </c>
      <c r="C144" s="111">
        <v>123.6</v>
      </c>
      <c r="D144" s="112">
        <v>5</v>
      </c>
      <c r="E144" s="111">
        <v>3.71</v>
      </c>
      <c r="F144" s="111">
        <v>0.9</v>
      </c>
      <c r="G144" s="111">
        <v>111.6</v>
      </c>
    </row>
    <row r="145" spans="1:7" ht="15.75" x14ac:dyDescent="0.2">
      <c r="A145" s="114" t="s">
        <v>30</v>
      </c>
      <c r="B145" s="111">
        <v>1.84</v>
      </c>
      <c r="C145" s="111">
        <v>30.72</v>
      </c>
      <c r="D145" s="112">
        <v>2.5</v>
      </c>
      <c r="E145" s="111">
        <v>4.58</v>
      </c>
      <c r="F145" s="111">
        <v>0</v>
      </c>
      <c r="G145" s="111"/>
    </row>
    <row r="146" spans="1:7" ht="15.75" x14ac:dyDescent="0.2">
      <c r="A146" s="110" t="s">
        <v>0</v>
      </c>
      <c r="B146" s="111">
        <v>1.04</v>
      </c>
      <c r="C146" s="111">
        <v>119.28</v>
      </c>
      <c r="D146" s="115">
        <v>5</v>
      </c>
      <c r="E146" s="111">
        <v>4.21</v>
      </c>
      <c r="F146" s="111">
        <v>0.62</v>
      </c>
      <c r="G146" s="111"/>
    </row>
    <row r="147" spans="1:7" ht="15.75" x14ac:dyDescent="0.2">
      <c r="A147" s="110" t="s">
        <v>8</v>
      </c>
      <c r="B147" s="111">
        <v>1.72</v>
      </c>
      <c r="C147" s="111">
        <v>81</v>
      </c>
      <c r="D147" s="115">
        <v>2.5</v>
      </c>
      <c r="E147" s="111">
        <v>4.25</v>
      </c>
      <c r="F147" s="111">
        <v>0.84</v>
      </c>
      <c r="G147" s="111"/>
    </row>
    <row r="148" spans="1:7" ht="15.75" x14ac:dyDescent="0.2">
      <c r="A148" s="110" t="s">
        <v>9</v>
      </c>
      <c r="B148" s="111">
        <v>1.48</v>
      </c>
      <c r="C148" s="111">
        <v>105.36</v>
      </c>
      <c r="D148" s="115">
        <v>5</v>
      </c>
      <c r="E148" s="111">
        <v>3.88</v>
      </c>
      <c r="F148" s="111">
        <v>0.72</v>
      </c>
      <c r="G148" s="111"/>
    </row>
    <row r="149" spans="1:7" ht="15.75" x14ac:dyDescent="0.2">
      <c r="A149" s="110" t="s">
        <v>10</v>
      </c>
      <c r="B149" s="111">
        <v>1.35</v>
      </c>
      <c r="C149" s="111">
        <v>36.840000000000003</v>
      </c>
      <c r="D149" s="115">
        <v>2.5</v>
      </c>
      <c r="E149" s="111">
        <v>5.09</v>
      </c>
      <c r="F149" s="111">
        <v>1.22</v>
      </c>
      <c r="G149" s="111"/>
    </row>
    <row r="150" spans="1:7" ht="15.75" x14ac:dyDescent="0.2">
      <c r="A150" s="110" t="s">
        <v>11</v>
      </c>
      <c r="B150" s="111">
        <v>1.95</v>
      </c>
      <c r="C150" s="111">
        <v>84</v>
      </c>
      <c r="D150" s="115">
        <v>5</v>
      </c>
      <c r="E150" s="111">
        <v>3.8</v>
      </c>
      <c r="F150" s="111">
        <v>0.44</v>
      </c>
      <c r="G150" s="111"/>
    </row>
    <row r="151" spans="1:7" ht="15.75" x14ac:dyDescent="0.2">
      <c r="A151" s="110" t="s">
        <v>12</v>
      </c>
      <c r="B151" s="111">
        <v>2.2000000000000002</v>
      </c>
      <c r="C151" s="111"/>
      <c r="D151" s="115"/>
      <c r="E151" s="111">
        <v>3.99</v>
      </c>
      <c r="F151" s="111">
        <v>0.72</v>
      </c>
      <c r="G151" s="111"/>
    </row>
    <row r="152" spans="1:7" ht="15.75" x14ac:dyDescent="0.2">
      <c r="A152" s="114" t="s">
        <v>1</v>
      </c>
      <c r="B152" s="111">
        <v>1.1599999999999999</v>
      </c>
      <c r="C152" s="111">
        <v>60</v>
      </c>
      <c r="D152" s="116" t="s">
        <v>69</v>
      </c>
      <c r="E152" s="111">
        <v>4.33</v>
      </c>
      <c r="F152" s="111">
        <v>0.72</v>
      </c>
      <c r="G152" s="111"/>
    </row>
    <row r="153" spans="1:7" ht="15.75" x14ac:dyDescent="0.2">
      <c r="A153" s="110" t="s">
        <v>13</v>
      </c>
      <c r="B153" s="111">
        <v>0.84</v>
      </c>
      <c r="C153" s="111">
        <v>69.48</v>
      </c>
      <c r="D153" s="115">
        <v>2.5</v>
      </c>
      <c r="E153" s="111">
        <v>2.2400000000000002</v>
      </c>
      <c r="F153" s="111">
        <v>0.48</v>
      </c>
      <c r="G153" s="111">
        <v>43.2</v>
      </c>
    </row>
    <row r="154" spans="1:7" ht="15.75" x14ac:dyDescent="0.2">
      <c r="A154" s="140" t="s">
        <v>103</v>
      </c>
      <c r="B154" s="148"/>
      <c r="C154" s="148"/>
      <c r="D154" s="149"/>
      <c r="E154" s="148"/>
      <c r="F154" s="148"/>
      <c r="G154" s="148"/>
    </row>
    <row r="156" spans="1:7" ht="47.25" x14ac:dyDescent="0.2">
      <c r="A156" s="107" t="s">
        <v>71</v>
      </c>
      <c r="B156" s="108" t="s">
        <v>62</v>
      </c>
      <c r="C156" s="109" t="s">
        <v>63</v>
      </c>
      <c r="D156" s="109" t="s">
        <v>64</v>
      </c>
      <c r="E156" s="109" t="s">
        <v>65</v>
      </c>
      <c r="F156" s="109" t="s">
        <v>66</v>
      </c>
      <c r="G156" s="109" t="s">
        <v>21</v>
      </c>
    </row>
    <row r="157" spans="1:7" ht="15.75" x14ac:dyDescent="0.2">
      <c r="A157" s="110" t="s">
        <v>2</v>
      </c>
      <c r="B157" s="111">
        <v>1.5</v>
      </c>
      <c r="C157" s="111">
        <v>31</v>
      </c>
      <c r="D157" s="112">
        <v>2.5</v>
      </c>
      <c r="E157" s="111">
        <v>2.7</v>
      </c>
      <c r="F157" s="111">
        <v>0.3</v>
      </c>
      <c r="G157" s="111"/>
    </row>
    <row r="158" spans="1:7" ht="15.75" x14ac:dyDescent="0.2">
      <c r="A158" s="110" t="s">
        <v>3</v>
      </c>
      <c r="B158" s="111">
        <v>1.87</v>
      </c>
      <c r="C158" s="111">
        <v>65.64</v>
      </c>
      <c r="D158" s="112" t="s">
        <v>77</v>
      </c>
      <c r="E158" s="111">
        <v>2.84</v>
      </c>
      <c r="F158" s="111">
        <v>0.54</v>
      </c>
      <c r="G158" s="111"/>
    </row>
    <row r="159" spans="1:7" ht="15.75" x14ac:dyDescent="0.2">
      <c r="A159" s="110" t="s">
        <v>4</v>
      </c>
      <c r="B159" s="111">
        <v>1.06</v>
      </c>
      <c r="C159" s="111">
        <v>122.4</v>
      </c>
      <c r="D159" s="112">
        <v>2.5</v>
      </c>
      <c r="E159" s="111">
        <v>4.7300000000000004</v>
      </c>
      <c r="F159" s="111">
        <v>0.72</v>
      </c>
      <c r="G159" s="111"/>
    </row>
    <row r="160" spans="1:7" ht="15.75" x14ac:dyDescent="0.2">
      <c r="A160" s="110" t="s">
        <v>5</v>
      </c>
      <c r="B160" s="111">
        <v>1.25</v>
      </c>
      <c r="C160" s="111">
        <v>49.08</v>
      </c>
      <c r="D160" s="113" t="s">
        <v>68</v>
      </c>
      <c r="E160" s="111">
        <v>4</v>
      </c>
      <c r="F160" s="111">
        <v>0.64</v>
      </c>
      <c r="G160" s="111"/>
    </row>
    <row r="161" spans="1:7" ht="15.75" x14ac:dyDescent="0.2">
      <c r="A161" s="110" t="s">
        <v>6</v>
      </c>
      <c r="B161" s="111">
        <v>1.55</v>
      </c>
      <c r="C161" s="111">
        <v>39</v>
      </c>
      <c r="D161" s="112">
        <v>12</v>
      </c>
      <c r="E161" s="111">
        <v>3.98</v>
      </c>
      <c r="F161" s="111">
        <v>0.84</v>
      </c>
      <c r="G161" s="111"/>
    </row>
    <row r="162" spans="1:7" ht="15.75" x14ac:dyDescent="0.2">
      <c r="A162" s="110" t="s">
        <v>7</v>
      </c>
      <c r="B162" s="111">
        <v>0.75</v>
      </c>
      <c r="C162" s="111">
        <v>108</v>
      </c>
      <c r="D162" s="112">
        <v>5</v>
      </c>
      <c r="E162" s="111">
        <v>3.76</v>
      </c>
      <c r="F162" s="111">
        <v>1.01</v>
      </c>
      <c r="G162" s="111">
        <v>144</v>
      </c>
    </row>
    <row r="163" spans="1:7" ht="15.75" x14ac:dyDescent="0.2">
      <c r="A163" s="110" t="s">
        <v>14</v>
      </c>
      <c r="B163" s="111">
        <v>1.08</v>
      </c>
      <c r="C163" s="111">
        <v>99</v>
      </c>
      <c r="D163" s="112">
        <v>5</v>
      </c>
      <c r="E163" s="111">
        <v>2.89</v>
      </c>
      <c r="F163" s="111">
        <v>0.67</v>
      </c>
      <c r="G163" s="111">
        <v>55.8</v>
      </c>
    </row>
    <row r="164" spans="1:7" ht="15.75" x14ac:dyDescent="0.2">
      <c r="A164" s="114" t="s">
        <v>30</v>
      </c>
      <c r="B164" s="111">
        <v>1.84</v>
      </c>
      <c r="C164" s="111">
        <v>30.72</v>
      </c>
      <c r="D164" s="112">
        <v>2.5</v>
      </c>
      <c r="E164" s="111">
        <v>4.58</v>
      </c>
      <c r="F164" s="111">
        <v>0</v>
      </c>
      <c r="G164" s="111"/>
    </row>
    <row r="165" spans="1:7" ht="15.75" x14ac:dyDescent="0.2">
      <c r="A165" s="110" t="s">
        <v>0</v>
      </c>
      <c r="B165" s="111">
        <v>1.04</v>
      </c>
      <c r="C165" s="111">
        <v>119.28</v>
      </c>
      <c r="D165" s="115">
        <v>5</v>
      </c>
      <c r="E165" s="111">
        <v>4.21</v>
      </c>
      <c r="F165" s="111">
        <v>0.62</v>
      </c>
      <c r="G165" s="111"/>
    </row>
    <row r="166" spans="1:7" ht="15.75" x14ac:dyDescent="0.2">
      <c r="A166" s="110" t="s">
        <v>8</v>
      </c>
      <c r="B166" s="111">
        <v>1.72</v>
      </c>
      <c r="C166" s="111">
        <v>81</v>
      </c>
      <c r="D166" s="115">
        <v>2.5</v>
      </c>
      <c r="E166" s="111">
        <v>4.25</v>
      </c>
      <c r="F166" s="111">
        <v>0.84</v>
      </c>
      <c r="G166" s="111"/>
    </row>
    <row r="167" spans="1:7" ht="15.75" x14ac:dyDescent="0.2">
      <c r="A167" s="110" t="s">
        <v>9</v>
      </c>
      <c r="B167" s="111">
        <v>1.48</v>
      </c>
      <c r="C167" s="111">
        <v>105.36</v>
      </c>
      <c r="D167" s="115">
        <v>5</v>
      </c>
      <c r="E167" s="111">
        <v>3.88</v>
      </c>
      <c r="F167" s="111">
        <v>0.72</v>
      </c>
      <c r="G167" s="111"/>
    </row>
    <row r="168" spans="1:7" ht="15.75" x14ac:dyDescent="0.2">
      <c r="A168" s="110" t="s">
        <v>10</v>
      </c>
      <c r="B168" s="111">
        <v>1.35</v>
      </c>
      <c r="C168" s="111">
        <v>36.840000000000003</v>
      </c>
      <c r="D168" s="115">
        <v>2.5</v>
      </c>
      <c r="E168" s="111">
        <v>5.41</v>
      </c>
      <c r="F168" s="111">
        <v>1.33</v>
      </c>
      <c r="G168" s="111"/>
    </row>
    <row r="169" spans="1:7" ht="15.75" x14ac:dyDescent="0.2">
      <c r="A169" s="110" t="s">
        <v>11</v>
      </c>
      <c r="B169" s="111">
        <v>1.75</v>
      </c>
      <c r="C169" s="111">
        <v>84</v>
      </c>
      <c r="D169" s="115">
        <v>5</v>
      </c>
      <c r="E169" s="111">
        <v>3.58</v>
      </c>
      <c r="F169" s="111">
        <v>0.43</v>
      </c>
      <c r="G169" s="111"/>
    </row>
    <row r="170" spans="1:7" ht="15.75" x14ac:dyDescent="0.2">
      <c r="A170" s="110" t="s">
        <v>12</v>
      </c>
      <c r="B170" s="111">
        <v>2.2000000000000002</v>
      </c>
      <c r="C170" s="111"/>
      <c r="D170" s="115"/>
      <c r="E170" s="111">
        <v>3.99</v>
      </c>
      <c r="F170" s="111">
        <v>0.72</v>
      </c>
      <c r="G170" s="111"/>
    </row>
    <row r="171" spans="1:7" ht="15.75" x14ac:dyDescent="0.2">
      <c r="A171" s="114" t="s">
        <v>1</v>
      </c>
      <c r="B171" s="111">
        <v>1.0900000000000001</v>
      </c>
      <c r="C171" s="111">
        <v>48</v>
      </c>
      <c r="D171" s="116" t="s">
        <v>69</v>
      </c>
      <c r="E171" s="111">
        <v>3.95</v>
      </c>
      <c r="F171" s="111">
        <v>0.65</v>
      </c>
      <c r="G171" s="111"/>
    </row>
    <row r="172" spans="1:7" ht="15.75" x14ac:dyDescent="0.2">
      <c r="A172" s="110" t="s">
        <v>13</v>
      </c>
      <c r="B172" s="111">
        <v>0.84</v>
      </c>
      <c r="C172" s="111">
        <v>65.28</v>
      </c>
      <c r="D172" s="115">
        <v>2.5</v>
      </c>
      <c r="E172" s="111">
        <v>2.13</v>
      </c>
      <c r="F172" s="111">
        <v>0.45</v>
      </c>
      <c r="G172" s="111">
        <v>31.2</v>
      </c>
    </row>
    <row r="175" spans="1:7" ht="47.25" x14ac:dyDescent="0.2">
      <c r="A175" s="107" t="s">
        <v>70</v>
      </c>
      <c r="B175" s="108" t="s">
        <v>62</v>
      </c>
      <c r="C175" s="109" t="s">
        <v>63</v>
      </c>
      <c r="D175" s="109" t="s">
        <v>64</v>
      </c>
      <c r="E175" s="109" t="s">
        <v>65</v>
      </c>
      <c r="F175" s="109" t="s">
        <v>66</v>
      </c>
      <c r="G175" s="109" t="s">
        <v>21</v>
      </c>
    </row>
    <row r="176" spans="1:7" ht="15.75" x14ac:dyDescent="0.2">
      <c r="A176" s="110" t="s">
        <v>2</v>
      </c>
      <c r="B176" s="111">
        <v>1.5</v>
      </c>
      <c r="C176" s="111">
        <v>31</v>
      </c>
      <c r="D176" s="112"/>
      <c r="E176" s="111">
        <v>2.7</v>
      </c>
      <c r="F176" s="111">
        <v>0.3</v>
      </c>
      <c r="G176" s="111"/>
    </row>
    <row r="177" spans="1:7" ht="15.75" x14ac:dyDescent="0.2">
      <c r="A177" s="110" t="s">
        <v>3</v>
      </c>
      <c r="B177" s="111">
        <v>1.75</v>
      </c>
      <c r="C177" s="111">
        <v>61.32</v>
      </c>
      <c r="D177" s="112"/>
      <c r="E177" s="111">
        <v>2.74</v>
      </c>
      <c r="F177" s="111">
        <v>0.53</v>
      </c>
      <c r="G177" s="111"/>
    </row>
    <row r="178" spans="1:7" ht="15.75" x14ac:dyDescent="0.2">
      <c r="A178" s="110" t="s">
        <v>4</v>
      </c>
      <c r="B178" s="111">
        <v>1.06</v>
      </c>
      <c r="C178" s="111">
        <v>122.4</v>
      </c>
      <c r="D178" s="112"/>
      <c r="E178" s="111">
        <v>4.68</v>
      </c>
      <c r="F178" s="111">
        <v>0.72</v>
      </c>
      <c r="G178" s="111"/>
    </row>
    <row r="179" spans="1:7" ht="15.75" x14ac:dyDescent="0.2">
      <c r="A179" s="110" t="s">
        <v>5</v>
      </c>
      <c r="B179" s="111">
        <v>1.25</v>
      </c>
      <c r="C179" s="111">
        <v>49.08</v>
      </c>
      <c r="D179" s="113"/>
      <c r="E179" s="111">
        <v>4.0999999999999996</v>
      </c>
      <c r="F179" s="111">
        <v>0.68</v>
      </c>
      <c r="G179" s="111"/>
    </row>
    <row r="180" spans="1:7" ht="15.75" x14ac:dyDescent="0.2">
      <c r="A180" s="110" t="s">
        <v>6</v>
      </c>
      <c r="B180" s="111">
        <v>1.55</v>
      </c>
      <c r="C180" s="111">
        <v>39</v>
      </c>
      <c r="D180" s="112"/>
      <c r="E180" s="111">
        <v>3.98</v>
      </c>
      <c r="F180" s="111">
        <v>0.84</v>
      </c>
      <c r="G180" s="111"/>
    </row>
    <row r="181" spans="1:7" ht="15.75" x14ac:dyDescent="0.2">
      <c r="A181" s="110" t="s">
        <v>7</v>
      </c>
      <c r="B181" s="111">
        <v>0.75</v>
      </c>
      <c r="C181" s="111">
        <v>108</v>
      </c>
      <c r="D181" s="112"/>
      <c r="E181" s="111">
        <v>3.76</v>
      </c>
      <c r="F181" s="111">
        <v>1.0900000000000001</v>
      </c>
      <c r="G181" s="111">
        <v>156</v>
      </c>
    </row>
    <row r="182" spans="1:7" ht="15.75" x14ac:dyDescent="0.2">
      <c r="A182" s="110" t="s">
        <v>14</v>
      </c>
      <c r="B182" s="111">
        <v>1.08</v>
      </c>
      <c r="C182" s="111">
        <v>99</v>
      </c>
      <c r="D182" s="112"/>
      <c r="E182" s="111">
        <v>2.89</v>
      </c>
      <c r="F182" s="111">
        <v>0.67</v>
      </c>
      <c r="G182" s="111">
        <v>55.8</v>
      </c>
    </row>
    <row r="183" spans="1:7" ht="15.75" x14ac:dyDescent="0.2">
      <c r="A183" s="114" t="s">
        <v>30</v>
      </c>
      <c r="B183" s="111">
        <v>1.84</v>
      </c>
      <c r="C183" s="111">
        <v>30.72</v>
      </c>
      <c r="D183" s="112"/>
      <c r="E183" s="111">
        <v>4.58</v>
      </c>
      <c r="F183" s="111"/>
      <c r="G183" s="111"/>
    </row>
    <row r="184" spans="1:7" ht="15.75" x14ac:dyDescent="0.2">
      <c r="A184" s="110" t="s">
        <v>0</v>
      </c>
      <c r="B184" s="111">
        <v>1.04</v>
      </c>
      <c r="C184" s="111">
        <v>111.24</v>
      </c>
      <c r="D184" s="115"/>
      <c r="E184" s="111">
        <v>4.3600000000000003</v>
      </c>
      <c r="F184" s="111">
        <v>0.62</v>
      </c>
      <c r="G184" s="111"/>
    </row>
    <row r="185" spans="1:7" ht="15.75" x14ac:dyDescent="0.2">
      <c r="A185" s="110" t="s">
        <v>8</v>
      </c>
      <c r="B185" s="111">
        <v>1.72</v>
      </c>
      <c r="C185" s="111">
        <v>81</v>
      </c>
      <c r="D185" s="115"/>
      <c r="E185" s="111">
        <v>4.25</v>
      </c>
      <c r="F185" s="111">
        <v>0.86</v>
      </c>
      <c r="G185" s="111"/>
    </row>
    <row r="186" spans="1:7" ht="15.75" x14ac:dyDescent="0.2">
      <c r="A186" s="110" t="s">
        <v>9</v>
      </c>
      <c r="B186" s="111">
        <v>1.48</v>
      </c>
      <c r="C186" s="111">
        <v>105.36</v>
      </c>
      <c r="D186" s="115"/>
      <c r="E186" s="111">
        <v>3.88</v>
      </c>
      <c r="F186" s="111">
        <v>0.72</v>
      </c>
      <c r="G186" s="111"/>
    </row>
    <row r="187" spans="1:7" ht="15.75" x14ac:dyDescent="0.2">
      <c r="A187" s="110" t="s">
        <v>10</v>
      </c>
      <c r="B187" s="111">
        <v>1.35</v>
      </c>
      <c r="C187" s="111">
        <v>36.840000000000003</v>
      </c>
      <c r="D187" s="115"/>
      <c r="E187" s="111">
        <v>4.1500000000000004</v>
      </c>
      <c r="F187" s="111">
        <v>1.02</v>
      </c>
      <c r="G187" s="111"/>
    </row>
    <row r="188" spans="1:7" ht="15.75" x14ac:dyDescent="0.2">
      <c r="A188" s="110" t="s">
        <v>11</v>
      </c>
      <c r="B188" s="111">
        <v>1.75</v>
      </c>
      <c r="C188" s="111">
        <v>84</v>
      </c>
      <c r="D188" s="115"/>
      <c r="E188" s="111">
        <v>3.58</v>
      </c>
      <c r="F188" s="111">
        <v>0.43</v>
      </c>
      <c r="G188" s="111"/>
    </row>
    <row r="189" spans="1:7" ht="15.75" x14ac:dyDescent="0.2">
      <c r="A189" s="110" t="s">
        <v>12</v>
      </c>
      <c r="B189" s="111">
        <v>2.2000000000000002</v>
      </c>
      <c r="C189" s="111"/>
      <c r="D189" s="115"/>
      <c r="E189" s="111">
        <v>3.63</v>
      </c>
      <c r="F189" s="111">
        <v>0.66</v>
      </c>
      <c r="G189" s="111"/>
    </row>
    <row r="190" spans="1:7" ht="15.75" x14ac:dyDescent="0.2">
      <c r="A190" s="114" t="s">
        <v>1</v>
      </c>
      <c r="B190" s="111">
        <v>1.0900000000000001</v>
      </c>
      <c r="C190" s="111">
        <v>48</v>
      </c>
      <c r="D190" s="116"/>
      <c r="E190" s="111">
        <v>3.77</v>
      </c>
      <c r="F190" s="111">
        <v>0.61</v>
      </c>
      <c r="G190" s="111"/>
    </row>
    <row r="191" spans="1:7" ht="15.75" x14ac:dyDescent="0.2">
      <c r="A191" s="110" t="s">
        <v>13</v>
      </c>
      <c r="B191" s="111">
        <v>0.84</v>
      </c>
      <c r="C191" s="111">
        <v>65.28</v>
      </c>
      <c r="D191" s="115"/>
      <c r="E191" s="111">
        <v>2.2200000000000002</v>
      </c>
      <c r="F191" s="111">
        <v>0.38</v>
      </c>
      <c r="G191" s="111">
        <v>31.2</v>
      </c>
    </row>
  </sheetData>
  <sheetProtection algorithmName="SHA-512" hashValue="tDhonZWJAT6VtfeWcbkC3rBG/TC72s5n5q8E+zHLua///z2juURTVXxG51Ky6VSuq14amfK8tFrZdRRBoMm5dw==" saltValue="GreLMflpbanq1+csMzdDeQ==" spinCount="100000" sheet="1" objects="1" scenarios="1"/>
  <mergeCells count="5">
    <mergeCell ref="J1:N1"/>
    <mergeCell ref="J21:N21"/>
    <mergeCell ref="J41:N41"/>
    <mergeCell ref="J61:N61"/>
    <mergeCell ref="J80:N80"/>
  </mergeCells>
  <pageMargins left="0.7" right="0.7" top="0.78740157499999996" bottom="0.78740157499999996"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8D6B8-4E2E-426E-A4AE-76667ED28C82}">
  <dimension ref="A1:N172"/>
  <sheetViews>
    <sheetView workbookViewId="0">
      <selection activeCell="D179" sqref="D179"/>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102</v>
      </c>
      <c r="B1" s="108" t="s">
        <v>62</v>
      </c>
      <c r="C1" s="109" t="s">
        <v>63</v>
      </c>
      <c r="D1" s="109" t="s">
        <v>64</v>
      </c>
      <c r="E1" s="109" t="s">
        <v>65</v>
      </c>
      <c r="F1" s="109" t="s">
        <v>66</v>
      </c>
      <c r="G1" s="109" t="s">
        <v>21</v>
      </c>
      <c r="J1" s="211" t="s">
        <v>92</v>
      </c>
      <c r="K1" s="212"/>
      <c r="L1" s="212"/>
      <c r="M1" s="212"/>
      <c r="N1" s="213"/>
    </row>
    <row r="2" spans="1:14" ht="15.75" x14ac:dyDescent="0.2">
      <c r="A2" s="110" t="s">
        <v>2</v>
      </c>
      <c r="B2" s="143">
        <v>1.6</v>
      </c>
      <c r="C2" s="143">
        <v>34</v>
      </c>
      <c r="D2" s="141">
        <v>4</v>
      </c>
      <c r="E2" s="143">
        <v>3.2</v>
      </c>
      <c r="F2" s="143">
        <v>0.35</v>
      </c>
      <c r="G2" s="144">
        <v>0</v>
      </c>
      <c r="J2">
        <f>B2/B22</f>
        <v>1</v>
      </c>
      <c r="K2">
        <f>C2/C22</f>
        <v>1</v>
      </c>
      <c r="M2">
        <f>E2/E22</f>
        <v>1</v>
      </c>
      <c r="N2">
        <f>F2/F22</f>
        <v>1</v>
      </c>
    </row>
    <row r="3" spans="1:14" ht="15.75" x14ac:dyDescent="0.2">
      <c r="A3" s="110" t="s">
        <v>3</v>
      </c>
      <c r="B3" s="143">
        <v>1.75</v>
      </c>
      <c r="C3" s="143">
        <v>61.32</v>
      </c>
      <c r="D3" s="146" t="s">
        <v>86</v>
      </c>
      <c r="E3" s="143">
        <v>2.62</v>
      </c>
      <c r="F3" s="143">
        <v>0.51</v>
      </c>
      <c r="G3" s="146">
        <v>0</v>
      </c>
      <c r="J3">
        <f t="shared" ref="J3:K17" si="0">B3/B23</f>
        <v>1</v>
      </c>
      <c r="K3">
        <f t="shared" si="0"/>
        <v>1</v>
      </c>
      <c r="M3">
        <f t="shared" ref="M3:N17" si="1">E3/E23</f>
        <v>1</v>
      </c>
      <c r="N3">
        <f t="shared" si="1"/>
        <v>1</v>
      </c>
    </row>
    <row r="4" spans="1:14" ht="15.75" x14ac:dyDescent="0.2">
      <c r="A4" s="110" t="s">
        <v>4</v>
      </c>
      <c r="B4" s="143">
        <v>1.32</v>
      </c>
      <c r="C4" s="143">
        <v>130.80000000000001</v>
      </c>
      <c r="D4" s="141">
        <v>5</v>
      </c>
      <c r="E4" s="143">
        <v>4.8899999999999997</v>
      </c>
      <c r="F4" s="143">
        <v>0.74</v>
      </c>
      <c r="G4" s="144">
        <v>0</v>
      </c>
      <c r="J4">
        <f t="shared" si="0"/>
        <v>1</v>
      </c>
      <c r="K4">
        <f t="shared" si="0"/>
        <v>1</v>
      </c>
      <c r="M4">
        <f t="shared" si="1"/>
        <v>0.97995991983967923</v>
      </c>
      <c r="N4">
        <f t="shared" si="1"/>
        <v>0.92499999999999993</v>
      </c>
    </row>
    <row r="5" spans="1:14" ht="15.75" x14ac:dyDescent="0.2">
      <c r="A5" s="110" t="s">
        <v>5</v>
      </c>
      <c r="B5" s="143">
        <v>1.25</v>
      </c>
      <c r="C5" s="143">
        <v>49.08</v>
      </c>
      <c r="D5" s="142">
        <v>44319</v>
      </c>
      <c r="E5" s="143">
        <v>4</v>
      </c>
      <c r="F5" s="143">
        <v>0.64</v>
      </c>
      <c r="G5" s="144">
        <v>0</v>
      </c>
      <c r="J5">
        <f t="shared" si="0"/>
        <v>1</v>
      </c>
      <c r="K5">
        <f t="shared" si="0"/>
        <v>1</v>
      </c>
      <c r="M5">
        <f t="shared" si="1"/>
        <v>1</v>
      </c>
      <c r="N5">
        <f t="shared" si="1"/>
        <v>1</v>
      </c>
    </row>
    <row r="6" spans="1:14" ht="15.75" x14ac:dyDescent="0.2">
      <c r="A6" s="110" t="s">
        <v>6</v>
      </c>
      <c r="B6" s="143">
        <v>1.55</v>
      </c>
      <c r="C6" s="143">
        <v>56</v>
      </c>
      <c r="D6" s="146" t="s">
        <v>96</v>
      </c>
      <c r="E6" s="143">
        <v>4.2699999999999996</v>
      </c>
      <c r="F6" s="143">
        <v>0.93</v>
      </c>
      <c r="G6" s="146">
        <v>0</v>
      </c>
      <c r="J6">
        <f t="shared" si="0"/>
        <v>1</v>
      </c>
      <c r="K6">
        <f t="shared" si="0"/>
        <v>1</v>
      </c>
      <c r="M6">
        <f t="shared" si="1"/>
        <v>1</v>
      </c>
      <c r="N6">
        <f t="shared" si="1"/>
        <v>1</v>
      </c>
    </row>
    <row r="7" spans="1:14" ht="15.75" x14ac:dyDescent="0.2">
      <c r="A7" s="110" t="s">
        <v>7</v>
      </c>
      <c r="B7" s="143">
        <v>1.29</v>
      </c>
      <c r="C7" s="143">
        <v>98.4</v>
      </c>
      <c r="D7" s="141">
        <v>5</v>
      </c>
      <c r="E7" s="171">
        <v>3.73</v>
      </c>
      <c r="F7" s="143">
        <v>1.03</v>
      </c>
      <c r="G7" s="145">
        <v>144</v>
      </c>
      <c r="J7">
        <f t="shared" si="0"/>
        <v>1</v>
      </c>
      <c r="K7">
        <f t="shared" si="0"/>
        <v>1</v>
      </c>
      <c r="M7">
        <f t="shared" si="1"/>
        <v>1</v>
      </c>
      <c r="N7">
        <f t="shared" si="1"/>
        <v>1</v>
      </c>
    </row>
    <row r="8" spans="1:14" ht="15.75" x14ac:dyDescent="0.2">
      <c r="A8" s="110" t="s">
        <v>14</v>
      </c>
      <c r="B8" s="143">
        <v>1.88</v>
      </c>
      <c r="C8" s="143">
        <v>75</v>
      </c>
      <c r="D8" s="146">
        <v>5</v>
      </c>
      <c r="E8" s="143">
        <v>3.71</v>
      </c>
      <c r="F8" s="143">
        <v>0.7</v>
      </c>
      <c r="G8" s="145">
        <v>111.6</v>
      </c>
      <c r="J8">
        <f t="shared" si="0"/>
        <v>1</v>
      </c>
      <c r="K8">
        <f t="shared" si="0"/>
        <v>1</v>
      </c>
      <c r="M8">
        <f t="shared" si="1"/>
        <v>1</v>
      </c>
      <c r="N8">
        <f t="shared" si="1"/>
        <v>1</v>
      </c>
    </row>
    <row r="9" spans="1:14" ht="15.75" x14ac:dyDescent="0.2">
      <c r="A9" s="114" t="s">
        <v>30</v>
      </c>
      <c r="B9" s="143">
        <v>1.95</v>
      </c>
      <c r="C9" s="143">
        <v>30.72</v>
      </c>
      <c r="D9" s="141">
        <v>2.5</v>
      </c>
      <c r="E9" s="143">
        <v>3.98</v>
      </c>
      <c r="F9" s="143">
        <v>0.42</v>
      </c>
      <c r="G9" s="144">
        <v>0</v>
      </c>
      <c r="J9">
        <f t="shared" si="0"/>
        <v>1</v>
      </c>
      <c r="K9">
        <f t="shared" si="0"/>
        <v>1</v>
      </c>
      <c r="M9">
        <f t="shared" si="1"/>
        <v>1</v>
      </c>
      <c r="N9">
        <f t="shared" si="1"/>
        <v>1</v>
      </c>
    </row>
    <row r="10" spans="1:14" ht="15.75" x14ac:dyDescent="0.2">
      <c r="A10" s="110" t="s">
        <v>0</v>
      </c>
      <c r="B10" s="143">
        <v>1.34</v>
      </c>
      <c r="C10" s="143">
        <v>104.76</v>
      </c>
      <c r="D10" s="146">
        <v>2.5</v>
      </c>
      <c r="E10" s="143">
        <v>4.55</v>
      </c>
      <c r="F10" s="143">
        <v>0.63</v>
      </c>
      <c r="G10" s="144">
        <v>0</v>
      </c>
      <c r="J10">
        <f t="shared" si="0"/>
        <v>1.046875</v>
      </c>
      <c r="K10">
        <f t="shared" si="0"/>
        <v>1</v>
      </c>
      <c r="M10">
        <f t="shared" si="1"/>
        <v>0.99562363238512019</v>
      </c>
      <c r="N10">
        <f t="shared" si="1"/>
        <v>0.96923076923076923</v>
      </c>
    </row>
    <row r="11" spans="1:14" ht="15.75" x14ac:dyDescent="0.2">
      <c r="A11" s="110" t="s">
        <v>8</v>
      </c>
      <c r="B11" s="143">
        <v>1.72</v>
      </c>
      <c r="C11" s="143">
        <v>105.36</v>
      </c>
      <c r="D11" s="141">
        <v>2.5</v>
      </c>
      <c r="E11" s="143">
        <v>4.41</v>
      </c>
      <c r="F11" s="143">
        <v>0.89</v>
      </c>
      <c r="G11" s="144">
        <v>0</v>
      </c>
      <c r="J11">
        <f t="shared" si="0"/>
        <v>1</v>
      </c>
      <c r="K11">
        <f t="shared" si="0"/>
        <v>1.3007407407407408</v>
      </c>
      <c r="M11">
        <f t="shared" si="1"/>
        <v>1</v>
      </c>
      <c r="N11">
        <f t="shared" si="1"/>
        <v>1</v>
      </c>
    </row>
    <row r="12" spans="1:14" ht="15.75" x14ac:dyDescent="0.2">
      <c r="A12" s="110" t="s">
        <v>9</v>
      </c>
      <c r="B12" s="143">
        <v>1.48</v>
      </c>
      <c r="C12" s="143">
        <v>127.34</v>
      </c>
      <c r="D12" s="141">
        <v>6.3</v>
      </c>
      <c r="E12" s="143">
        <v>4.16</v>
      </c>
      <c r="F12" s="145">
        <v>0.83499999999999996</v>
      </c>
      <c r="G12" s="145">
        <v>44</v>
      </c>
      <c r="J12">
        <f t="shared" si="0"/>
        <v>1</v>
      </c>
      <c r="K12">
        <f t="shared" si="0"/>
        <v>1</v>
      </c>
      <c r="M12">
        <f t="shared" si="1"/>
        <v>1</v>
      </c>
      <c r="N12">
        <f t="shared" si="1"/>
        <v>0.1</v>
      </c>
    </row>
    <row r="13" spans="1:14" ht="15.75" x14ac:dyDescent="0.2">
      <c r="A13" s="110" t="s">
        <v>10</v>
      </c>
      <c r="B13" s="143">
        <v>1.45</v>
      </c>
      <c r="C13" s="143">
        <v>36.840000000000003</v>
      </c>
      <c r="D13" s="141">
        <v>4</v>
      </c>
      <c r="E13" s="143">
        <v>4</v>
      </c>
      <c r="F13" s="143">
        <v>1.05</v>
      </c>
      <c r="G13" s="144">
        <v>0</v>
      </c>
      <c r="H13" s="151"/>
      <c r="I13" s="151"/>
      <c r="J13">
        <f t="shared" si="0"/>
        <v>1</v>
      </c>
      <c r="K13">
        <f t="shared" si="0"/>
        <v>1</v>
      </c>
      <c r="M13">
        <f t="shared" si="1"/>
        <v>1</v>
      </c>
      <c r="N13">
        <f t="shared" si="1"/>
        <v>1</v>
      </c>
    </row>
    <row r="14" spans="1:14" ht="15.75" x14ac:dyDescent="0.2">
      <c r="A14" s="110" t="s">
        <v>11</v>
      </c>
      <c r="B14" s="143">
        <v>1.84</v>
      </c>
      <c r="C14" s="143">
        <v>84</v>
      </c>
      <c r="D14" s="141">
        <v>5</v>
      </c>
      <c r="E14" s="143">
        <v>2.85</v>
      </c>
      <c r="F14" s="143">
        <v>0.52</v>
      </c>
      <c r="G14" s="145">
        <v>60</v>
      </c>
      <c r="J14">
        <f t="shared" si="0"/>
        <v>1</v>
      </c>
      <c r="K14">
        <f t="shared" si="0"/>
        <v>1</v>
      </c>
      <c r="M14">
        <f t="shared" si="1"/>
        <v>1</v>
      </c>
      <c r="N14">
        <f t="shared" si="1"/>
        <v>1</v>
      </c>
    </row>
    <row r="15" spans="1:14" ht="15.75" x14ac:dyDescent="0.2">
      <c r="A15" s="110" t="s">
        <v>12</v>
      </c>
      <c r="B15" s="143">
        <v>2.5</v>
      </c>
      <c r="C15" s="143">
        <v>0</v>
      </c>
      <c r="D15" s="141">
        <v>0</v>
      </c>
      <c r="E15" s="143">
        <v>3.99</v>
      </c>
      <c r="F15" s="143">
        <v>0.72</v>
      </c>
      <c r="G15" s="146">
        <v>0</v>
      </c>
      <c r="J15">
        <f t="shared" si="0"/>
        <v>1</v>
      </c>
      <c r="K15" t="e">
        <f t="shared" si="0"/>
        <v>#DIV/0!</v>
      </c>
      <c r="M15">
        <f t="shared" si="1"/>
        <v>1</v>
      </c>
      <c r="N15">
        <f t="shared" si="1"/>
        <v>1</v>
      </c>
    </row>
    <row r="16" spans="1:14" ht="15.75" x14ac:dyDescent="0.2">
      <c r="A16" s="114" t="s">
        <v>1</v>
      </c>
      <c r="B16" s="153">
        <v>1.2</v>
      </c>
      <c r="C16" s="143">
        <v>60</v>
      </c>
      <c r="D16" s="170">
        <v>44380</v>
      </c>
      <c r="E16" s="143">
        <v>4.17</v>
      </c>
      <c r="F16" s="143">
        <v>0.66</v>
      </c>
      <c r="G16" s="146">
        <v>0</v>
      </c>
      <c r="J16">
        <f t="shared" si="0"/>
        <v>1.1214953271028036</v>
      </c>
      <c r="K16">
        <f t="shared" si="0"/>
        <v>1</v>
      </c>
      <c r="M16">
        <f t="shared" si="1"/>
        <v>1</v>
      </c>
      <c r="N16">
        <f t="shared" si="1"/>
        <v>0.9850746268656716</v>
      </c>
    </row>
    <row r="17" spans="1:14" ht="15.75" x14ac:dyDescent="0.2">
      <c r="A17" s="110" t="s">
        <v>13</v>
      </c>
      <c r="B17" s="153">
        <v>0.99</v>
      </c>
      <c r="C17" s="153">
        <v>69.48</v>
      </c>
      <c r="D17" s="141">
        <v>2.5</v>
      </c>
      <c r="E17" s="143">
        <v>2.69</v>
      </c>
      <c r="F17" s="143">
        <v>0.6</v>
      </c>
      <c r="G17" s="145">
        <v>43.2</v>
      </c>
      <c r="J17">
        <f t="shared" si="0"/>
        <v>1.1123595505617978</v>
      </c>
      <c r="K17">
        <f t="shared" si="0"/>
        <v>1</v>
      </c>
      <c r="M17">
        <f t="shared" si="1"/>
        <v>1</v>
      </c>
      <c r="N17">
        <f t="shared" si="1"/>
        <v>1.1538461538461537</v>
      </c>
    </row>
    <row r="21" spans="1:14" ht="47.25" x14ac:dyDescent="0.2">
      <c r="A21" s="107" t="s">
        <v>101</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1.6</v>
      </c>
      <c r="C22" s="143">
        <v>34</v>
      </c>
      <c r="D22" s="141">
        <v>4</v>
      </c>
      <c r="E22" s="143">
        <v>3.2</v>
      </c>
      <c r="F22" s="143">
        <v>0.35</v>
      </c>
      <c r="G22" s="144">
        <v>0</v>
      </c>
      <c r="J22">
        <f>B22/B42</f>
        <v>1</v>
      </c>
      <c r="K22">
        <f>C22/C42</f>
        <v>1</v>
      </c>
      <c r="M22">
        <f>E22/E42</f>
        <v>0.99071207430340569</v>
      </c>
      <c r="N22">
        <f>F22/F42</f>
        <v>0.85365853658536583</v>
      </c>
    </row>
    <row r="23" spans="1:14" ht="15.75" x14ac:dyDescent="0.2">
      <c r="A23" s="110" t="s">
        <v>3</v>
      </c>
      <c r="B23" s="143">
        <v>1.75</v>
      </c>
      <c r="C23" s="143">
        <v>61.32</v>
      </c>
      <c r="D23" s="146" t="s">
        <v>86</v>
      </c>
      <c r="E23" s="143">
        <v>2.62</v>
      </c>
      <c r="F23" s="143">
        <v>0.51</v>
      </c>
      <c r="G23" s="146">
        <v>0</v>
      </c>
      <c r="J23">
        <f t="shared" ref="J23:K37" si="2">B23/B43</f>
        <v>1</v>
      </c>
      <c r="K23">
        <f t="shared" si="2"/>
        <v>1</v>
      </c>
      <c r="M23">
        <f t="shared" ref="M23:N37" si="3">E23/E43</f>
        <v>0.94244604316546776</v>
      </c>
      <c r="N23">
        <f t="shared" si="3"/>
        <v>0.96226415094339623</v>
      </c>
    </row>
    <row r="24" spans="1:14" ht="15.75" x14ac:dyDescent="0.2">
      <c r="A24" s="110" t="s">
        <v>4</v>
      </c>
      <c r="B24" s="143">
        <v>1.32</v>
      </c>
      <c r="C24" s="143">
        <v>130.80000000000001</v>
      </c>
      <c r="D24" s="141">
        <v>5</v>
      </c>
      <c r="E24" s="143">
        <v>4.99</v>
      </c>
      <c r="F24" s="143">
        <v>0.8</v>
      </c>
      <c r="G24" s="144">
        <v>0</v>
      </c>
      <c r="J24">
        <f t="shared" si="2"/>
        <v>1</v>
      </c>
      <c r="K24">
        <f t="shared" si="2"/>
        <v>1</v>
      </c>
      <c r="M24">
        <f t="shared" si="3"/>
        <v>1</v>
      </c>
      <c r="N24">
        <f t="shared" si="3"/>
        <v>0.96385542168674709</v>
      </c>
    </row>
    <row r="25" spans="1:14" ht="15.75" x14ac:dyDescent="0.2">
      <c r="A25" s="110" t="s">
        <v>5</v>
      </c>
      <c r="B25" s="143">
        <v>1.25</v>
      </c>
      <c r="C25" s="143">
        <v>49.08</v>
      </c>
      <c r="D25" s="142">
        <v>43954</v>
      </c>
      <c r="E25" s="143">
        <v>4</v>
      </c>
      <c r="F25" s="143">
        <v>0.64</v>
      </c>
      <c r="G25" s="144">
        <v>0</v>
      </c>
      <c r="J25">
        <f t="shared" si="2"/>
        <v>0.93283582089552231</v>
      </c>
      <c r="K25">
        <f t="shared" si="2"/>
        <v>1</v>
      </c>
      <c r="M25">
        <f t="shared" si="3"/>
        <v>1</v>
      </c>
      <c r="N25">
        <f t="shared" si="3"/>
        <v>1</v>
      </c>
    </row>
    <row r="26" spans="1:14" ht="15.75" x14ac:dyDescent="0.2">
      <c r="A26" s="110" t="s">
        <v>6</v>
      </c>
      <c r="B26" s="143">
        <v>1.55</v>
      </c>
      <c r="C26" s="143">
        <v>56</v>
      </c>
      <c r="D26" s="146" t="s">
        <v>96</v>
      </c>
      <c r="E26" s="143">
        <v>4.2699999999999996</v>
      </c>
      <c r="F26" s="143">
        <v>0.93</v>
      </c>
      <c r="G26" s="146">
        <v>0</v>
      </c>
      <c r="J26">
        <f t="shared" si="2"/>
        <v>1</v>
      </c>
      <c r="K26">
        <f t="shared" si="2"/>
        <v>1</v>
      </c>
      <c r="M26">
        <f t="shared" si="3"/>
        <v>0.98160919540229885</v>
      </c>
      <c r="N26">
        <f t="shared" si="3"/>
        <v>1</v>
      </c>
    </row>
    <row r="27" spans="1:14" ht="15.75" x14ac:dyDescent="0.2">
      <c r="A27" s="110" t="s">
        <v>7</v>
      </c>
      <c r="B27" s="143">
        <v>1.29</v>
      </c>
      <c r="C27" s="143">
        <v>98.4</v>
      </c>
      <c r="D27" s="141">
        <v>5</v>
      </c>
      <c r="E27" s="143">
        <v>3.73</v>
      </c>
      <c r="F27" s="143">
        <v>1.03</v>
      </c>
      <c r="G27" s="145">
        <v>144</v>
      </c>
      <c r="J27">
        <f t="shared" si="2"/>
        <v>1.032</v>
      </c>
      <c r="K27">
        <f t="shared" si="2"/>
        <v>1</v>
      </c>
      <c r="M27">
        <f t="shared" si="3"/>
        <v>0.9467005076142132</v>
      </c>
      <c r="N27">
        <f t="shared" si="3"/>
        <v>1.0098039215686274</v>
      </c>
    </row>
    <row r="28" spans="1:14" ht="15.75" x14ac:dyDescent="0.2">
      <c r="A28" s="110" t="s">
        <v>14</v>
      </c>
      <c r="B28" s="143">
        <v>1.88</v>
      </c>
      <c r="C28" s="143">
        <v>75</v>
      </c>
      <c r="D28" s="146" t="s">
        <v>97</v>
      </c>
      <c r="E28" s="143">
        <v>3.71</v>
      </c>
      <c r="F28" s="143">
        <v>0.7</v>
      </c>
      <c r="G28" s="145">
        <v>111.6</v>
      </c>
      <c r="J28">
        <f t="shared" si="2"/>
        <v>1</v>
      </c>
      <c r="K28">
        <f t="shared" si="2"/>
        <v>1</v>
      </c>
      <c r="M28">
        <f t="shared" si="3"/>
        <v>1</v>
      </c>
      <c r="N28">
        <f t="shared" si="3"/>
        <v>0.87499999999999989</v>
      </c>
    </row>
    <row r="29" spans="1:14" ht="15.75" x14ac:dyDescent="0.2">
      <c r="A29" s="114" t="s">
        <v>30</v>
      </c>
      <c r="B29" s="143">
        <v>1.95</v>
      </c>
      <c r="C29" s="143">
        <v>30.72</v>
      </c>
      <c r="D29" s="141">
        <v>2.5</v>
      </c>
      <c r="E29" s="143">
        <v>3.98</v>
      </c>
      <c r="F29" s="143">
        <v>0.42</v>
      </c>
      <c r="G29" s="144">
        <v>0</v>
      </c>
      <c r="J29">
        <f t="shared" si="2"/>
        <v>1</v>
      </c>
      <c r="K29">
        <f t="shared" si="2"/>
        <v>1</v>
      </c>
      <c r="M29">
        <f t="shared" si="3"/>
        <v>1</v>
      </c>
      <c r="N29">
        <f t="shared" si="3"/>
        <v>1</v>
      </c>
    </row>
    <row r="30" spans="1:14" ht="15.75" x14ac:dyDescent="0.2">
      <c r="A30" s="110" t="s">
        <v>0</v>
      </c>
      <c r="B30" s="143">
        <v>1.28</v>
      </c>
      <c r="C30" s="143">
        <v>104.76</v>
      </c>
      <c r="D30" s="146" t="s">
        <v>97</v>
      </c>
      <c r="E30" s="143">
        <v>4.57</v>
      </c>
      <c r="F30" s="143">
        <v>0.65</v>
      </c>
      <c r="G30" s="144">
        <v>0</v>
      </c>
      <c r="J30">
        <f t="shared" si="2"/>
        <v>1</v>
      </c>
      <c r="K30">
        <f t="shared" si="2"/>
        <v>0.93870967741935496</v>
      </c>
      <c r="M30">
        <f t="shared" si="3"/>
        <v>1</v>
      </c>
      <c r="N30">
        <f t="shared" si="3"/>
        <v>1</v>
      </c>
    </row>
    <row r="31" spans="1:14" ht="15.75" x14ac:dyDescent="0.2">
      <c r="A31" s="110" t="s">
        <v>8</v>
      </c>
      <c r="B31" s="143">
        <v>1.72</v>
      </c>
      <c r="C31" s="143">
        <v>81</v>
      </c>
      <c r="D31" s="141">
        <v>2.5</v>
      </c>
      <c r="E31" s="143">
        <v>4.41</v>
      </c>
      <c r="F31" s="143">
        <v>0.89</v>
      </c>
      <c r="G31" s="144">
        <v>0</v>
      </c>
      <c r="J31">
        <f t="shared" si="2"/>
        <v>1</v>
      </c>
      <c r="K31">
        <f t="shared" si="2"/>
        <v>1</v>
      </c>
      <c r="M31">
        <f t="shared" si="3"/>
        <v>1</v>
      </c>
      <c r="N31">
        <f t="shared" si="3"/>
        <v>1</v>
      </c>
    </row>
    <row r="32" spans="1:14" ht="15.75" x14ac:dyDescent="0.2">
      <c r="A32" s="110" t="s">
        <v>9</v>
      </c>
      <c r="B32" s="143">
        <v>1.48</v>
      </c>
      <c r="C32" s="143">
        <v>127.34</v>
      </c>
      <c r="D32" s="141">
        <v>6.3</v>
      </c>
      <c r="E32" s="143">
        <v>4.16</v>
      </c>
      <c r="F32" s="145">
        <v>8.35</v>
      </c>
      <c r="G32" s="145">
        <v>44</v>
      </c>
      <c r="J32">
        <f t="shared" si="2"/>
        <v>1</v>
      </c>
      <c r="K32">
        <f t="shared" si="2"/>
        <v>1</v>
      </c>
      <c r="M32">
        <f t="shared" si="3"/>
        <v>1</v>
      </c>
      <c r="N32">
        <f t="shared" si="3"/>
        <v>9.9404761904761898</v>
      </c>
    </row>
    <row r="33" spans="1:14" ht="15.75" x14ac:dyDescent="0.2">
      <c r="A33" s="110" t="s">
        <v>10</v>
      </c>
      <c r="B33" s="143">
        <v>1.45</v>
      </c>
      <c r="C33" s="143">
        <v>36.840000000000003</v>
      </c>
      <c r="D33" s="141">
        <v>2.5</v>
      </c>
      <c r="E33" s="143">
        <v>4</v>
      </c>
      <c r="F33" s="143">
        <v>1.05</v>
      </c>
      <c r="G33" s="144">
        <v>0</v>
      </c>
      <c r="H33" s="151"/>
      <c r="I33" s="151"/>
      <c r="J33">
        <f t="shared" si="2"/>
        <v>1</v>
      </c>
      <c r="K33">
        <f t="shared" si="2"/>
        <v>1</v>
      </c>
      <c r="M33">
        <f t="shared" si="3"/>
        <v>1</v>
      </c>
      <c r="N33">
        <f t="shared" si="3"/>
        <v>1</v>
      </c>
    </row>
    <row r="34" spans="1:14" ht="15.75" x14ac:dyDescent="0.2">
      <c r="A34" s="110" t="s">
        <v>11</v>
      </c>
      <c r="B34" s="143">
        <v>1.84</v>
      </c>
      <c r="C34" s="143">
        <v>84</v>
      </c>
      <c r="D34" s="141">
        <v>5</v>
      </c>
      <c r="E34" s="143">
        <v>2.85</v>
      </c>
      <c r="F34" s="143">
        <v>0.52</v>
      </c>
      <c r="G34" s="145">
        <v>60</v>
      </c>
      <c r="J34">
        <f t="shared" si="2"/>
        <v>1</v>
      </c>
      <c r="K34">
        <f t="shared" si="2"/>
        <v>1</v>
      </c>
      <c r="M34">
        <f t="shared" si="3"/>
        <v>1</v>
      </c>
      <c r="N34">
        <f t="shared" si="3"/>
        <v>0.98113207547169812</v>
      </c>
    </row>
    <row r="35" spans="1:14" ht="15.75" x14ac:dyDescent="0.2">
      <c r="A35" s="110" t="s">
        <v>12</v>
      </c>
      <c r="B35" s="143">
        <v>2.5</v>
      </c>
      <c r="C35" s="143">
        <v>0</v>
      </c>
      <c r="D35" s="141">
        <v>0</v>
      </c>
      <c r="E35" s="143">
        <v>3.99</v>
      </c>
      <c r="F35" s="143">
        <v>0.72</v>
      </c>
      <c r="G35" s="146">
        <v>0</v>
      </c>
      <c r="J35">
        <f t="shared" si="2"/>
        <v>1.0869565217391306</v>
      </c>
      <c r="K35" t="e">
        <f t="shared" si="2"/>
        <v>#DIV/0!</v>
      </c>
      <c r="M35">
        <f t="shared" si="3"/>
        <v>1</v>
      </c>
      <c r="N35">
        <f t="shared" si="3"/>
        <v>1</v>
      </c>
    </row>
    <row r="36" spans="1:14" ht="15.75" x14ac:dyDescent="0.2">
      <c r="A36" s="114" t="s">
        <v>1</v>
      </c>
      <c r="B36" s="153">
        <v>1.07</v>
      </c>
      <c r="C36" s="143">
        <v>60</v>
      </c>
      <c r="D36" s="170">
        <v>44015</v>
      </c>
      <c r="E36" s="143">
        <v>4.17</v>
      </c>
      <c r="F36" s="143">
        <v>0.67</v>
      </c>
      <c r="G36" s="146">
        <v>0</v>
      </c>
      <c r="J36">
        <f t="shared" si="2"/>
        <v>1</v>
      </c>
      <c r="K36">
        <f t="shared" si="2"/>
        <v>1</v>
      </c>
      <c r="M36">
        <f t="shared" si="3"/>
        <v>1</v>
      </c>
      <c r="N36">
        <f t="shared" si="3"/>
        <v>1</v>
      </c>
    </row>
    <row r="37" spans="1:14" ht="15.75" x14ac:dyDescent="0.2">
      <c r="A37" s="110" t="s">
        <v>13</v>
      </c>
      <c r="B37" s="153">
        <v>0.89</v>
      </c>
      <c r="C37" s="153">
        <v>69.48</v>
      </c>
      <c r="D37" s="141">
        <v>2.5</v>
      </c>
      <c r="E37" s="143">
        <v>2.69</v>
      </c>
      <c r="F37" s="143">
        <v>0.52</v>
      </c>
      <c r="G37" s="145">
        <v>43.2</v>
      </c>
      <c r="J37">
        <f t="shared" si="2"/>
        <v>1.0113636363636365</v>
      </c>
      <c r="K37">
        <f t="shared" si="2"/>
        <v>1</v>
      </c>
      <c r="M37">
        <f t="shared" si="3"/>
        <v>1.1024590163934427</v>
      </c>
      <c r="N37">
        <f t="shared" si="3"/>
        <v>1</v>
      </c>
    </row>
    <row r="41" spans="1:14" ht="47.25" x14ac:dyDescent="0.2">
      <c r="A41" s="107" t="s">
        <v>95</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1.6</v>
      </c>
      <c r="C42" s="143">
        <v>34</v>
      </c>
      <c r="D42" s="141">
        <v>4</v>
      </c>
      <c r="E42" s="143">
        <v>3.23</v>
      </c>
      <c r="F42" s="143">
        <v>0.41</v>
      </c>
      <c r="G42" s="144">
        <v>0</v>
      </c>
      <c r="J42">
        <f>B42/B62</f>
        <v>1.032258064516129</v>
      </c>
      <c r="K42">
        <f>C42/C62</f>
        <v>1.096774193548387</v>
      </c>
      <c r="M42">
        <f>E42/E62</f>
        <v>1.0766666666666667</v>
      </c>
      <c r="N42">
        <f>F42/F62</f>
        <v>1.1714285714285715</v>
      </c>
    </row>
    <row r="43" spans="1:14" ht="15.75" x14ac:dyDescent="0.2">
      <c r="A43" s="110" t="s">
        <v>3</v>
      </c>
      <c r="B43" s="143">
        <v>1.75</v>
      </c>
      <c r="C43" s="143">
        <v>61.32</v>
      </c>
      <c r="D43" s="146" t="s">
        <v>86</v>
      </c>
      <c r="E43" s="143">
        <v>2.78</v>
      </c>
      <c r="F43" s="143">
        <v>0.53</v>
      </c>
      <c r="G43" s="146">
        <v>0</v>
      </c>
      <c r="J43">
        <f t="shared" ref="J43:K57" si="4">B43/B63</f>
        <v>1</v>
      </c>
      <c r="K43">
        <f t="shared" si="4"/>
        <v>1</v>
      </c>
      <c r="M43">
        <f t="shared" ref="M43:N57" si="5">E43/E63</f>
        <v>0.94880546075085315</v>
      </c>
      <c r="N43">
        <f t="shared" si="5"/>
        <v>1</v>
      </c>
    </row>
    <row r="44" spans="1:14" ht="15.75" x14ac:dyDescent="0.2">
      <c r="A44" s="110" t="s">
        <v>4</v>
      </c>
      <c r="B44" s="143">
        <v>1.32</v>
      </c>
      <c r="C44" s="143">
        <v>130.80000000000001</v>
      </c>
      <c r="D44" s="141">
        <v>5</v>
      </c>
      <c r="E44" s="143">
        <v>4.99</v>
      </c>
      <c r="F44" s="143">
        <v>0.83</v>
      </c>
      <c r="G44" s="144">
        <v>0</v>
      </c>
      <c r="J44">
        <f t="shared" si="4"/>
        <v>1.2452830188679245</v>
      </c>
      <c r="K44">
        <f t="shared" si="4"/>
        <v>1</v>
      </c>
      <c r="M44">
        <f t="shared" si="5"/>
        <v>1</v>
      </c>
      <c r="N44">
        <f t="shared" si="5"/>
        <v>1.0506329113924049</v>
      </c>
    </row>
    <row r="45" spans="1:14" ht="15.75" x14ac:dyDescent="0.2">
      <c r="A45" s="110" t="s">
        <v>5</v>
      </c>
      <c r="B45" s="143">
        <v>1.34</v>
      </c>
      <c r="C45" s="143">
        <v>49.08</v>
      </c>
      <c r="D45" s="142">
        <v>43588</v>
      </c>
      <c r="E45" s="143">
        <v>4</v>
      </c>
      <c r="F45" s="143">
        <v>0.64</v>
      </c>
      <c r="G45" s="144">
        <v>0</v>
      </c>
      <c r="J45">
        <f t="shared" si="4"/>
        <v>1.0720000000000001</v>
      </c>
      <c r="K45">
        <f t="shared" si="4"/>
        <v>1</v>
      </c>
      <c r="M45">
        <f t="shared" si="5"/>
        <v>1</v>
      </c>
      <c r="N45">
        <f t="shared" si="5"/>
        <v>1</v>
      </c>
    </row>
    <row r="46" spans="1:14" ht="15.75" x14ac:dyDescent="0.2">
      <c r="A46" s="110" t="s">
        <v>6</v>
      </c>
      <c r="B46" s="143">
        <v>1.55</v>
      </c>
      <c r="C46" s="143">
        <v>56</v>
      </c>
      <c r="D46" s="146" t="s">
        <v>96</v>
      </c>
      <c r="E46" s="143">
        <v>4.3499999999999996</v>
      </c>
      <c r="F46" s="143">
        <v>0.93</v>
      </c>
      <c r="G46" s="146">
        <v>0</v>
      </c>
      <c r="J46">
        <f t="shared" si="4"/>
        <v>1</v>
      </c>
      <c r="K46">
        <f t="shared" si="4"/>
        <v>1.4358974358974359</v>
      </c>
      <c r="M46">
        <f t="shared" si="5"/>
        <v>1</v>
      </c>
      <c r="N46">
        <f t="shared" si="5"/>
        <v>1</v>
      </c>
    </row>
    <row r="47" spans="1:14" ht="15.75" x14ac:dyDescent="0.2">
      <c r="A47" s="110" t="s">
        <v>7</v>
      </c>
      <c r="B47" s="143">
        <v>1.25</v>
      </c>
      <c r="C47" s="143">
        <v>98.4</v>
      </c>
      <c r="D47" s="141">
        <v>5</v>
      </c>
      <c r="E47" s="143">
        <v>3.94</v>
      </c>
      <c r="F47" s="143">
        <v>1.02</v>
      </c>
      <c r="G47" s="145">
        <v>144</v>
      </c>
      <c r="J47">
        <f t="shared" si="4"/>
        <v>1.0964912280701755</v>
      </c>
      <c r="K47">
        <f t="shared" si="4"/>
        <v>1</v>
      </c>
      <c r="M47">
        <f t="shared" si="5"/>
        <v>1.0914127423822715</v>
      </c>
      <c r="N47">
        <f t="shared" si="5"/>
        <v>1.0515463917525774</v>
      </c>
    </row>
    <row r="48" spans="1:14" ht="15.75" x14ac:dyDescent="0.2">
      <c r="A48" s="110" t="s">
        <v>14</v>
      </c>
      <c r="B48" s="143">
        <v>1.88</v>
      </c>
      <c r="C48" s="143">
        <v>75</v>
      </c>
      <c r="D48" s="141">
        <v>5</v>
      </c>
      <c r="E48" s="143">
        <v>3.71</v>
      </c>
      <c r="F48" s="143">
        <v>0.8</v>
      </c>
      <c r="G48" s="145">
        <v>111.6</v>
      </c>
      <c r="J48">
        <f t="shared" si="4"/>
        <v>1</v>
      </c>
      <c r="K48">
        <f t="shared" si="4"/>
        <v>1</v>
      </c>
      <c r="M48">
        <f t="shared" si="5"/>
        <v>1</v>
      </c>
      <c r="N48">
        <f t="shared" si="5"/>
        <v>0.88888888888888895</v>
      </c>
    </row>
    <row r="49" spans="1:14" ht="15.75" x14ac:dyDescent="0.2">
      <c r="A49" s="114" t="s">
        <v>30</v>
      </c>
      <c r="B49" s="143">
        <v>1.95</v>
      </c>
      <c r="C49" s="143">
        <v>30.72</v>
      </c>
      <c r="D49" s="141">
        <v>2.5</v>
      </c>
      <c r="E49" s="143">
        <v>3.98</v>
      </c>
      <c r="F49" s="143">
        <v>0.42</v>
      </c>
      <c r="G49" s="144">
        <v>0</v>
      </c>
      <c r="J49">
        <f t="shared" si="4"/>
        <v>1.0597826086956521</v>
      </c>
      <c r="K49">
        <f t="shared" si="4"/>
        <v>1</v>
      </c>
      <c r="M49">
        <f t="shared" si="5"/>
        <v>1.0257731958762888</v>
      </c>
      <c r="N49">
        <f t="shared" si="5"/>
        <v>1.0499999999999998</v>
      </c>
    </row>
    <row r="50" spans="1:14" ht="15.75" x14ac:dyDescent="0.2">
      <c r="A50" s="110" t="s">
        <v>0</v>
      </c>
      <c r="B50" s="143">
        <v>1.28</v>
      </c>
      <c r="C50" s="143">
        <v>111.6</v>
      </c>
      <c r="D50" s="146" t="s">
        <v>97</v>
      </c>
      <c r="E50" s="143">
        <v>4.57</v>
      </c>
      <c r="F50" s="143">
        <v>0.65</v>
      </c>
      <c r="G50" s="144">
        <v>0</v>
      </c>
      <c r="J50">
        <f t="shared" si="4"/>
        <v>1.0940170940170941</v>
      </c>
      <c r="K50">
        <f t="shared" si="4"/>
        <v>1</v>
      </c>
      <c r="M50">
        <f t="shared" si="5"/>
        <v>1.0088300220750552</v>
      </c>
      <c r="N50">
        <f t="shared" si="5"/>
        <v>0.97014925373134331</v>
      </c>
    </row>
    <row r="51" spans="1:14" ht="15.75" x14ac:dyDescent="0.2">
      <c r="A51" s="110" t="s">
        <v>8</v>
      </c>
      <c r="B51" s="143">
        <v>1.72</v>
      </c>
      <c r="C51" s="143">
        <v>81</v>
      </c>
      <c r="D51" s="141">
        <v>2.5</v>
      </c>
      <c r="E51" s="143">
        <v>4.41</v>
      </c>
      <c r="F51" s="143">
        <v>0.89</v>
      </c>
      <c r="G51" s="144">
        <v>0</v>
      </c>
      <c r="J51">
        <f t="shared" si="4"/>
        <v>1</v>
      </c>
      <c r="K51">
        <f t="shared" si="4"/>
        <v>1</v>
      </c>
      <c r="M51">
        <f t="shared" si="5"/>
        <v>1</v>
      </c>
      <c r="N51">
        <f t="shared" si="5"/>
        <v>1</v>
      </c>
    </row>
    <row r="52" spans="1:14" ht="15.75" x14ac:dyDescent="0.2">
      <c r="A52" s="110" t="s">
        <v>9</v>
      </c>
      <c r="B52" s="143">
        <v>1.48</v>
      </c>
      <c r="C52" s="143">
        <v>127.34</v>
      </c>
      <c r="D52" s="141">
        <v>6.3</v>
      </c>
      <c r="E52" s="143">
        <v>4.16</v>
      </c>
      <c r="F52" s="145">
        <v>0.84</v>
      </c>
      <c r="G52" s="145">
        <v>44</v>
      </c>
      <c r="J52">
        <f t="shared" si="4"/>
        <v>1</v>
      </c>
      <c r="K52">
        <f t="shared" si="4"/>
        <v>1</v>
      </c>
      <c r="M52">
        <f t="shared" si="5"/>
        <v>1</v>
      </c>
      <c r="N52">
        <f t="shared" si="5"/>
        <v>1.0059880239520957</v>
      </c>
    </row>
    <row r="53" spans="1:14" ht="15.75" x14ac:dyDescent="0.2">
      <c r="A53" s="110" t="s">
        <v>10</v>
      </c>
      <c r="B53" s="143">
        <v>1.45</v>
      </c>
      <c r="C53" s="143">
        <v>36.840000000000003</v>
      </c>
      <c r="D53" s="141">
        <v>3.5</v>
      </c>
      <c r="E53" s="143">
        <v>4</v>
      </c>
      <c r="F53" s="143">
        <v>1.05</v>
      </c>
      <c r="G53" s="144">
        <v>0</v>
      </c>
      <c r="H53" s="151"/>
      <c r="I53" s="151"/>
      <c r="J53">
        <f t="shared" si="4"/>
        <v>1</v>
      </c>
      <c r="K53">
        <f t="shared" si="4"/>
        <v>1</v>
      </c>
      <c r="M53">
        <f t="shared" si="5"/>
        <v>0.970873786407767</v>
      </c>
      <c r="N53">
        <f t="shared" si="5"/>
        <v>0.99056603773584906</v>
      </c>
    </row>
    <row r="54" spans="1:14" ht="15.75" x14ac:dyDescent="0.2">
      <c r="A54" s="110" t="s">
        <v>11</v>
      </c>
      <c r="B54" s="143">
        <v>1.84</v>
      </c>
      <c r="C54" s="143">
        <v>84</v>
      </c>
      <c r="D54" s="141">
        <v>5</v>
      </c>
      <c r="E54" s="143">
        <v>2.85</v>
      </c>
      <c r="F54" s="143">
        <v>0.53</v>
      </c>
      <c r="G54" s="145">
        <v>48</v>
      </c>
      <c r="J54">
        <f t="shared" si="4"/>
        <v>1</v>
      </c>
      <c r="K54">
        <f t="shared" si="4"/>
        <v>1</v>
      </c>
      <c r="M54">
        <f t="shared" si="5"/>
        <v>1</v>
      </c>
      <c r="N54">
        <f t="shared" si="5"/>
        <v>1</v>
      </c>
    </row>
    <row r="55" spans="1:14" ht="15.75" x14ac:dyDescent="0.2">
      <c r="A55" s="110" t="s">
        <v>12</v>
      </c>
      <c r="B55" s="143">
        <v>2.2999999999999998</v>
      </c>
      <c r="C55" s="143">
        <v>0</v>
      </c>
      <c r="D55" s="141">
        <v>2.5</v>
      </c>
      <c r="E55" s="143">
        <v>3.99</v>
      </c>
      <c r="F55" s="143">
        <v>0.72</v>
      </c>
      <c r="G55" s="146">
        <v>0</v>
      </c>
      <c r="J55">
        <f t="shared" si="4"/>
        <v>1.0454545454545452</v>
      </c>
      <c r="K55" t="e">
        <f t="shared" si="4"/>
        <v>#DIV/0!</v>
      </c>
      <c r="M55">
        <f t="shared" si="5"/>
        <v>1</v>
      </c>
      <c r="N55">
        <f t="shared" si="5"/>
        <v>1</v>
      </c>
    </row>
    <row r="56" spans="1:14" ht="15.75" x14ac:dyDescent="0.2">
      <c r="A56" s="114" t="s">
        <v>1</v>
      </c>
      <c r="B56" s="153">
        <v>1.07</v>
      </c>
      <c r="C56" s="143">
        <v>60</v>
      </c>
      <c r="D56" s="170" t="s">
        <v>98</v>
      </c>
      <c r="E56" s="143">
        <v>4.17</v>
      </c>
      <c r="F56" s="143">
        <v>0.67</v>
      </c>
      <c r="G56" s="146">
        <v>0</v>
      </c>
      <c r="J56">
        <f t="shared" si="4"/>
        <v>1</v>
      </c>
      <c r="K56">
        <f t="shared" si="4"/>
        <v>1</v>
      </c>
      <c r="M56">
        <f t="shared" si="5"/>
        <v>0.98349056603773577</v>
      </c>
      <c r="N56">
        <f t="shared" si="5"/>
        <v>0.91780821917808231</v>
      </c>
    </row>
    <row r="57" spans="1:14" ht="15.75" x14ac:dyDescent="0.2">
      <c r="A57" s="110" t="s">
        <v>13</v>
      </c>
      <c r="B57" s="153">
        <v>0.88</v>
      </c>
      <c r="C57" s="153">
        <v>69.48</v>
      </c>
      <c r="D57" s="141">
        <v>2.5</v>
      </c>
      <c r="E57" s="143">
        <v>2.44</v>
      </c>
      <c r="F57" s="143">
        <v>0.52</v>
      </c>
      <c r="G57" s="145">
        <v>43.2</v>
      </c>
      <c r="J57">
        <f t="shared" si="4"/>
        <v>1</v>
      </c>
      <c r="K57">
        <f t="shared" si="4"/>
        <v>1</v>
      </c>
      <c r="M57">
        <f t="shared" si="5"/>
        <v>1.0382978723404255</v>
      </c>
      <c r="N57">
        <f t="shared" si="5"/>
        <v>1</v>
      </c>
    </row>
    <row r="61" spans="1:14" ht="47.25" customHeight="1" x14ac:dyDescent="0.2">
      <c r="A61" s="107" t="s">
        <v>93</v>
      </c>
      <c r="B61" s="108" t="s">
        <v>62</v>
      </c>
      <c r="C61" s="109" t="s">
        <v>63</v>
      </c>
      <c r="D61" s="109" t="s">
        <v>64</v>
      </c>
      <c r="E61" s="109" t="s">
        <v>65</v>
      </c>
      <c r="F61" s="109" t="s">
        <v>66</v>
      </c>
      <c r="G61" s="109" t="s">
        <v>21</v>
      </c>
      <c r="J61" s="211" t="s">
        <v>92</v>
      </c>
      <c r="K61" s="212"/>
      <c r="L61" s="212"/>
      <c r="M61" s="212"/>
      <c r="N61" s="213"/>
    </row>
    <row r="62" spans="1:14" ht="15.75" x14ac:dyDescent="0.2">
      <c r="A62" s="110" t="s">
        <v>2</v>
      </c>
      <c r="B62" s="143">
        <v>1.55</v>
      </c>
      <c r="C62" s="143">
        <v>31</v>
      </c>
      <c r="D62" s="141">
        <v>2.5</v>
      </c>
      <c r="E62" s="143">
        <v>3</v>
      </c>
      <c r="F62" s="143">
        <v>0.35</v>
      </c>
      <c r="G62" s="144">
        <v>0</v>
      </c>
      <c r="J62">
        <f>B63/B81</f>
        <v>1.129032258064516</v>
      </c>
      <c r="K62">
        <f>C63/C81</f>
        <v>1.9780645161290322</v>
      </c>
      <c r="M62">
        <f>E63/E81</f>
        <v>0.97666666666666668</v>
      </c>
      <c r="N62">
        <f>F63/F81</f>
        <v>1.5142857142857145</v>
      </c>
    </row>
    <row r="63" spans="1:14" ht="15.75" x14ac:dyDescent="0.2">
      <c r="A63" s="110" t="s">
        <v>3</v>
      </c>
      <c r="B63" s="143">
        <v>1.75</v>
      </c>
      <c r="C63" s="143">
        <v>61.32</v>
      </c>
      <c r="D63" s="141">
        <v>2.5</v>
      </c>
      <c r="E63" s="143">
        <v>2.93</v>
      </c>
      <c r="F63" s="143">
        <v>0.53</v>
      </c>
      <c r="G63" s="146">
        <v>0</v>
      </c>
      <c r="J63">
        <f>B63/B82</f>
        <v>1</v>
      </c>
      <c r="K63">
        <f>C63/C82</f>
        <v>1</v>
      </c>
      <c r="M63">
        <f>E63/E82</f>
        <v>0.96381578947368429</v>
      </c>
      <c r="N63">
        <f>F63/F82</f>
        <v>0.9464285714285714</v>
      </c>
    </row>
    <row r="64" spans="1:14" ht="15.75" x14ac:dyDescent="0.2">
      <c r="A64" s="110" t="s">
        <v>4</v>
      </c>
      <c r="B64" s="143">
        <v>1.06</v>
      </c>
      <c r="C64" s="143">
        <v>130.80000000000001</v>
      </c>
      <c r="D64" s="141">
        <v>5</v>
      </c>
      <c r="E64" s="143">
        <v>4.99</v>
      </c>
      <c r="F64" s="143">
        <v>0.79</v>
      </c>
      <c r="G64" s="144">
        <v>0</v>
      </c>
      <c r="J64">
        <f t="shared" ref="J64:K74" si="6">B64/B83</f>
        <v>1</v>
      </c>
      <c r="K64">
        <f t="shared" si="6"/>
        <v>1</v>
      </c>
      <c r="M64">
        <f t="shared" ref="M64:N77" si="7">E64/E83</f>
        <v>0.98422090729783041</v>
      </c>
      <c r="N64">
        <f t="shared" si="7"/>
        <v>0.98750000000000004</v>
      </c>
    </row>
    <row r="65" spans="1:14" ht="15.75" x14ac:dyDescent="0.2">
      <c r="A65" s="110" t="s">
        <v>5</v>
      </c>
      <c r="B65" s="143">
        <v>1.25</v>
      </c>
      <c r="C65" s="143">
        <v>49.08</v>
      </c>
      <c r="D65" s="142">
        <v>2.5</v>
      </c>
      <c r="E65" s="143">
        <v>4</v>
      </c>
      <c r="F65" s="143">
        <v>0.64</v>
      </c>
      <c r="G65" s="144">
        <v>0</v>
      </c>
      <c r="J65">
        <f t="shared" si="6"/>
        <v>1</v>
      </c>
      <c r="K65">
        <f t="shared" si="6"/>
        <v>1</v>
      </c>
      <c r="M65">
        <f t="shared" si="7"/>
        <v>1</v>
      </c>
      <c r="N65">
        <f t="shared" si="7"/>
        <v>1</v>
      </c>
    </row>
    <row r="66" spans="1:14" ht="15.75" x14ac:dyDescent="0.2">
      <c r="A66" s="110" t="s">
        <v>6</v>
      </c>
      <c r="B66" s="143">
        <v>1.55</v>
      </c>
      <c r="C66" s="143">
        <v>39</v>
      </c>
      <c r="D66" s="141">
        <v>12</v>
      </c>
      <c r="E66" s="143">
        <v>4.3499999999999996</v>
      </c>
      <c r="F66" s="143">
        <v>0.93</v>
      </c>
      <c r="G66" s="146">
        <v>0</v>
      </c>
      <c r="J66">
        <f t="shared" si="6"/>
        <v>1</v>
      </c>
      <c r="K66">
        <f t="shared" si="6"/>
        <v>1</v>
      </c>
      <c r="M66">
        <f t="shared" si="7"/>
        <v>1</v>
      </c>
      <c r="N66">
        <f t="shared" si="7"/>
        <v>1</v>
      </c>
    </row>
    <row r="67" spans="1:14" ht="15.75" x14ac:dyDescent="0.2">
      <c r="A67" s="110" t="s">
        <v>7</v>
      </c>
      <c r="B67" s="143">
        <v>1.1399999999999999</v>
      </c>
      <c r="C67" s="143">
        <v>98.4</v>
      </c>
      <c r="D67" s="141">
        <v>2.5</v>
      </c>
      <c r="E67" s="143">
        <v>3.61</v>
      </c>
      <c r="F67" s="143">
        <v>0.97</v>
      </c>
      <c r="G67" s="145">
        <v>144</v>
      </c>
      <c r="J67">
        <f t="shared" si="6"/>
        <v>1.0270270270270268</v>
      </c>
      <c r="K67">
        <f t="shared" si="6"/>
        <v>1</v>
      </c>
      <c r="M67">
        <f t="shared" si="7"/>
        <v>1</v>
      </c>
      <c r="N67">
        <f t="shared" si="7"/>
        <v>1</v>
      </c>
    </row>
    <row r="68" spans="1:14" ht="15.75" x14ac:dyDescent="0.2">
      <c r="A68" s="110" t="s">
        <v>14</v>
      </c>
      <c r="B68" s="143">
        <v>1.88</v>
      </c>
      <c r="C68" s="143">
        <v>75</v>
      </c>
      <c r="D68" s="141">
        <v>5</v>
      </c>
      <c r="E68" s="143">
        <v>3.71</v>
      </c>
      <c r="F68" s="143">
        <v>0.9</v>
      </c>
      <c r="G68" s="145">
        <v>111.6</v>
      </c>
      <c r="J68">
        <f t="shared" si="6"/>
        <v>1.2702702702702702</v>
      </c>
      <c r="K68">
        <f t="shared" si="6"/>
        <v>1</v>
      </c>
      <c r="M68">
        <f t="shared" si="7"/>
        <v>1</v>
      </c>
      <c r="N68">
        <f t="shared" si="7"/>
        <v>1</v>
      </c>
    </row>
    <row r="69" spans="1:14" ht="15.75" x14ac:dyDescent="0.2">
      <c r="A69" s="114" t="s">
        <v>30</v>
      </c>
      <c r="B69" s="143">
        <v>1.84</v>
      </c>
      <c r="C69" s="143">
        <v>30.72</v>
      </c>
      <c r="D69" s="141">
        <v>2.5</v>
      </c>
      <c r="E69" s="143">
        <v>3.88</v>
      </c>
      <c r="F69" s="143">
        <v>0.4</v>
      </c>
      <c r="G69" s="144">
        <v>0</v>
      </c>
      <c r="J69">
        <f t="shared" si="6"/>
        <v>1</v>
      </c>
      <c r="K69">
        <f t="shared" si="6"/>
        <v>1</v>
      </c>
      <c r="M69">
        <f t="shared" si="7"/>
        <v>1</v>
      </c>
      <c r="N69">
        <f t="shared" si="7"/>
        <v>1</v>
      </c>
    </row>
    <row r="70" spans="1:14" ht="15.75" x14ac:dyDescent="0.2">
      <c r="A70" s="110" t="s">
        <v>0</v>
      </c>
      <c r="B70" s="143">
        <v>1.17</v>
      </c>
      <c r="C70" s="143">
        <v>111.6</v>
      </c>
      <c r="D70" s="141">
        <v>5</v>
      </c>
      <c r="E70" s="143">
        <v>4.53</v>
      </c>
      <c r="F70" s="143">
        <v>0.67</v>
      </c>
      <c r="G70" s="144">
        <v>0</v>
      </c>
      <c r="J70">
        <f t="shared" si="6"/>
        <v>1.0540540540540539</v>
      </c>
      <c r="K70">
        <f t="shared" si="6"/>
        <v>1</v>
      </c>
      <c r="M70">
        <f t="shared" si="7"/>
        <v>1.063380281690141</v>
      </c>
      <c r="N70">
        <f t="shared" si="7"/>
        <v>1.0307692307692309</v>
      </c>
    </row>
    <row r="71" spans="1:14" ht="15.75" x14ac:dyDescent="0.2">
      <c r="A71" s="110" t="s">
        <v>8</v>
      </c>
      <c r="B71" s="143">
        <v>1.72</v>
      </c>
      <c r="C71" s="143">
        <v>81</v>
      </c>
      <c r="D71" s="141">
        <v>2.5</v>
      </c>
      <c r="E71" s="143">
        <v>4.41</v>
      </c>
      <c r="F71" s="143">
        <v>0.89</v>
      </c>
      <c r="G71" s="144">
        <v>0</v>
      </c>
      <c r="J71">
        <f t="shared" si="6"/>
        <v>1</v>
      </c>
      <c r="K71">
        <f t="shared" si="6"/>
        <v>1</v>
      </c>
      <c r="M71">
        <f t="shared" si="7"/>
        <v>1</v>
      </c>
      <c r="N71">
        <f t="shared" si="7"/>
        <v>1</v>
      </c>
    </row>
    <row r="72" spans="1:14" ht="15.75" x14ac:dyDescent="0.2">
      <c r="A72" s="110" t="s">
        <v>9</v>
      </c>
      <c r="B72" s="143">
        <v>1.48</v>
      </c>
      <c r="C72" s="143">
        <v>127.34</v>
      </c>
      <c r="D72" s="141">
        <v>6.3</v>
      </c>
      <c r="E72" s="143">
        <v>4.16</v>
      </c>
      <c r="F72" s="143">
        <v>0.83499999999999996</v>
      </c>
      <c r="G72" s="145">
        <v>44</v>
      </c>
      <c r="J72">
        <f t="shared" si="6"/>
        <v>1</v>
      </c>
      <c r="K72">
        <f t="shared" si="6"/>
        <v>1</v>
      </c>
      <c r="M72">
        <f t="shared" si="7"/>
        <v>1.0048309178743962</v>
      </c>
      <c r="N72">
        <f t="shared" si="7"/>
        <v>0.99404761904761907</v>
      </c>
    </row>
    <row r="73" spans="1:14" ht="15.75" x14ac:dyDescent="0.2">
      <c r="A73" s="110" t="s">
        <v>10</v>
      </c>
      <c r="B73" s="143">
        <v>1.45</v>
      </c>
      <c r="C73" s="143">
        <v>36.840000000000003</v>
      </c>
      <c r="D73" s="141">
        <v>5</v>
      </c>
      <c r="E73" s="152">
        <v>4.12</v>
      </c>
      <c r="F73" s="152">
        <v>1.06</v>
      </c>
      <c r="G73" s="144">
        <v>0</v>
      </c>
      <c r="H73" s="151"/>
      <c r="I73" s="151"/>
      <c r="J73">
        <f t="shared" si="6"/>
        <v>1.074074074074074</v>
      </c>
      <c r="K73">
        <f t="shared" si="6"/>
        <v>1</v>
      </c>
      <c r="M73">
        <f t="shared" si="7"/>
        <v>1.0325814536340852</v>
      </c>
      <c r="N73">
        <f t="shared" si="7"/>
        <v>1.0816326530612246</v>
      </c>
    </row>
    <row r="74" spans="1:14" ht="15.75" x14ac:dyDescent="0.2">
      <c r="A74" s="110" t="s">
        <v>11</v>
      </c>
      <c r="B74" s="143">
        <v>1.84</v>
      </c>
      <c r="C74" s="143">
        <v>84</v>
      </c>
      <c r="D74" s="141">
        <v>5</v>
      </c>
      <c r="E74" s="143">
        <v>2.85</v>
      </c>
      <c r="F74" s="143">
        <v>0.53</v>
      </c>
      <c r="G74" s="145">
        <v>48</v>
      </c>
      <c r="J74">
        <f t="shared" si="6"/>
        <v>0.94845360824742275</v>
      </c>
      <c r="K74">
        <f t="shared" si="6"/>
        <v>1</v>
      </c>
      <c r="M74">
        <f t="shared" si="7"/>
        <v>0.86890243902439035</v>
      </c>
      <c r="N74">
        <f t="shared" si="7"/>
        <v>1.2325581395348839</v>
      </c>
    </row>
    <row r="75" spans="1:14" ht="15.75" x14ac:dyDescent="0.2">
      <c r="A75" s="110" t="s">
        <v>12</v>
      </c>
      <c r="B75" s="143">
        <v>2.2000000000000002</v>
      </c>
      <c r="C75" s="143">
        <v>0</v>
      </c>
      <c r="D75" s="141">
        <v>2.5</v>
      </c>
      <c r="E75" s="143">
        <v>3.99</v>
      </c>
      <c r="F75" s="143">
        <v>0.72</v>
      </c>
      <c r="G75" s="146">
        <v>0</v>
      </c>
      <c r="J75">
        <f>B75/B94</f>
        <v>1</v>
      </c>
      <c r="M75">
        <f t="shared" si="7"/>
        <v>1</v>
      </c>
      <c r="N75">
        <f t="shared" si="7"/>
        <v>1</v>
      </c>
    </row>
    <row r="76" spans="1:14" ht="15.75" x14ac:dyDescent="0.2">
      <c r="A76" s="114" t="s">
        <v>1</v>
      </c>
      <c r="B76" s="153">
        <v>1.07</v>
      </c>
      <c r="C76" s="143">
        <v>60</v>
      </c>
      <c r="D76" s="147">
        <v>43284</v>
      </c>
      <c r="E76" s="143">
        <v>4.24</v>
      </c>
      <c r="F76" s="143">
        <v>0.73</v>
      </c>
      <c r="G76" s="146">
        <v>0</v>
      </c>
      <c r="J76">
        <f>B76/B95</f>
        <v>0.9224137931034484</v>
      </c>
      <c r="K76">
        <f>C76/C95</f>
        <v>1</v>
      </c>
      <c r="M76">
        <f t="shared" si="7"/>
        <v>1.0023640661938533</v>
      </c>
      <c r="N76">
        <f t="shared" si="7"/>
        <v>1.0138888888888888</v>
      </c>
    </row>
    <row r="77" spans="1:14" ht="15.75" x14ac:dyDescent="0.2">
      <c r="A77" s="110" t="s">
        <v>13</v>
      </c>
      <c r="B77" s="153">
        <v>0.88</v>
      </c>
      <c r="C77" s="153">
        <v>69.48</v>
      </c>
      <c r="D77" s="141">
        <v>2.5</v>
      </c>
      <c r="E77" s="143">
        <v>2.35</v>
      </c>
      <c r="F77" s="143">
        <v>0.52</v>
      </c>
      <c r="G77" s="145">
        <v>43.2</v>
      </c>
      <c r="J77">
        <f>B77/B96</f>
        <v>1</v>
      </c>
      <c r="K77">
        <f>C77/C96</f>
        <v>1</v>
      </c>
      <c r="M77">
        <f t="shared" si="7"/>
        <v>1.0217391304347827</v>
      </c>
      <c r="N77">
        <f t="shared" si="7"/>
        <v>1.04</v>
      </c>
    </row>
    <row r="78" spans="1:14" ht="15.75" x14ac:dyDescent="0.2">
      <c r="A78" s="140"/>
    </row>
    <row r="80" spans="1:14" ht="47.25" x14ac:dyDescent="0.2">
      <c r="A80" s="107" t="s">
        <v>90</v>
      </c>
      <c r="B80" s="108" t="s">
        <v>62</v>
      </c>
      <c r="C80" s="109" t="s">
        <v>63</v>
      </c>
      <c r="D80" s="109" t="s">
        <v>64</v>
      </c>
      <c r="E80" s="109" t="s">
        <v>65</v>
      </c>
      <c r="F80" s="109" t="s">
        <v>66</v>
      </c>
      <c r="G80" s="109" t="s">
        <v>21</v>
      </c>
      <c r="J80" s="211" t="s">
        <v>92</v>
      </c>
      <c r="K80" s="214"/>
      <c r="L80" s="214"/>
      <c r="M80" s="214"/>
      <c r="N80" s="215"/>
    </row>
    <row r="81" spans="1:14" ht="15.75" x14ac:dyDescent="0.2">
      <c r="A81" s="110" t="s">
        <v>2</v>
      </c>
      <c r="B81" s="143">
        <v>1.55</v>
      </c>
      <c r="C81" s="143">
        <v>31</v>
      </c>
      <c r="D81" s="141">
        <v>2.5</v>
      </c>
      <c r="E81" s="143">
        <v>3</v>
      </c>
      <c r="F81" s="143">
        <v>0.35</v>
      </c>
      <c r="G81" s="146">
        <v>0</v>
      </c>
      <c r="J81">
        <f t="shared" ref="J81:K93" si="8">B81/B100</f>
        <v>1</v>
      </c>
      <c r="K81">
        <f t="shared" si="8"/>
        <v>1</v>
      </c>
      <c r="M81">
        <f t="shared" ref="M81:N96" si="9">E81/E100</f>
        <v>1</v>
      </c>
      <c r="N81">
        <f t="shared" si="9"/>
        <v>1</v>
      </c>
    </row>
    <row r="82" spans="1:14" ht="15.75" x14ac:dyDescent="0.2">
      <c r="A82" s="110" t="s">
        <v>3</v>
      </c>
      <c r="B82" s="143">
        <v>1.75</v>
      </c>
      <c r="C82" s="143">
        <v>61.32</v>
      </c>
      <c r="D82" s="144">
        <v>5</v>
      </c>
      <c r="E82" s="143">
        <v>3.04</v>
      </c>
      <c r="F82" s="143">
        <v>0.56000000000000005</v>
      </c>
      <c r="G82" s="144">
        <v>0</v>
      </c>
      <c r="J82">
        <f t="shared" si="8"/>
        <v>1</v>
      </c>
      <c r="K82">
        <f t="shared" si="8"/>
        <v>1</v>
      </c>
      <c r="M82">
        <f t="shared" si="9"/>
        <v>0.977491961414791</v>
      </c>
      <c r="N82">
        <f t="shared" si="9"/>
        <v>0.98245614035087736</v>
      </c>
    </row>
    <row r="83" spans="1:14" ht="15.75" x14ac:dyDescent="0.2">
      <c r="A83" s="110" t="s">
        <v>4</v>
      </c>
      <c r="B83" s="143">
        <v>1.06</v>
      </c>
      <c r="C83" s="143">
        <v>130.80000000000001</v>
      </c>
      <c r="D83" s="141">
        <v>5</v>
      </c>
      <c r="E83" s="143">
        <v>5.07</v>
      </c>
      <c r="F83" s="143">
        <v>0.8</v>
      </c>
      <c r="G83" s="144">
        <v>0</v>
      </c>
      <c r="J83">
        <f t="shared" si="8"/>
        <v>1</v>
      </c>
      <c r="K83">
        <f t="shared" si="8"/>
        <v>1</v>
      </c>
      <c r="M83">
        <f t="shared" si="9"/>
        <v>1.0389344262295084</v>
      </c>
      <c r="N83">
        <f t="shared" si="9"/>
        <v>1.1479408810446263</v>
      </c>
    </row>
    <row r="84" spans="1:14" ht="15.75" x14ac:dyDescent="0.2">
      <c r="A84" s="110" t="s">
        <v>5</v>
      </c>
      <c r="B84" s="143">
        <v>1.25</v>
      </c>
      <c r="C84" s="143">
        <v>49.08</v>
      </c>
      <c r="D84" s="142">
        <v>42858</v>
      </c>
      <c r="E84" s="143">
        <v>4</v>
      </c>
      <c r="F84" s="143">
        <v>0.64</v>
      </c>
      <c r="G84" s="144">
        <v>0</v>
      </c>
      <c r="J84">
        <f t="shared" si="8"/>
        <v>1</v>
      </c>
      <c r="K84">
        <f t="shared" si="8"/>
        <v>1</v>
      </c>
      <c r="M84">
        <f t="shared" si="9"/>
        <v>1</v>
      </c>
      <c r="N84">
        <f t="shared" si="9"/>
        <v>1</v>
      </c>
    </row>
    <row r="85" spans="1:14" ht="15.75" x14ac:dyDescent="0.2">
      <c r="A85" s="110" t="s">
        <v>6</v>
      </c>
      <c r="B85" s="143">
        <v>1.55</v>
      </c>
      <c r="C85" s="143">
        <v>39</v>
      </c>
      <c r="D85" s="141">
        <v>12</v>
      </c>
      <c r="E85" s="143">
        <v>4.3499999999999996</v>
      </c>
      <c r="F85" s="143">
        <v>0.93</v>
      </c>
      <c r="G85" s="146">
        <v>0</v>
      </c>
      <c r="J85">
        <f t="shared" si="8"/>
        <v>1</v>
      </c>
      <c r="K85">
        <f t="shared" si="8"/>
        <v>1</v>
      </c>
      <c r="M85">
        <f t="shared" si="9"/>
        <v>1</v>
      </c>
      <c r="N85">
        <f t="shared" si="9"/>
        <v>1</v>
      </c>
    </row>
    <row r="86" spans="1:14" ht="15.75" x14ac:dyDescent="0.2">
      <c r="A86" s="110" t="s">
        <v>7</v>
      </c>
      <c r="B86" s="143">
        <v>1.1100000000000001</v>
      </c>
      <c r="C86" s="143">
        <v>98.4</v>
      </c>
      <c r="D86" s="141">
        <v>5</v>
      </c>
      <c r="E86" s="143">
        <v>3.61</v>
      </c>
      <c r="F86" s="143">
        <v>0.97</v>
      </c>
      <c r="G86" s="145">
        <v>144</v>
      </c>
      <c r="J86">
        <f t="shared" si="8"/>
        <v>0.98230088495575241</v>
      </c>
      <c r="K86">
        <f t="shared" si="8"/>
        <v>0.97619047619047628</v>
      </c>
      <c r="M86">
        <f t="shared" si="9"/>
        <v>0.98365122615803813</v>
      </c>
      <c r="N86">
        <f t="shared" si="9"/>
        <v>0.97979797979797978</v>
      </c>
    </row>
    <row r="87" spans="1:14" ht="15.75" x14ac:dyDescent="0.2">
      <c r="A87" s="110" t="s">
        <v>14</v>
      </c>
      <c r="B87" s="143">
        <v>1.48</v>
      </c>
      <c r="C87" s="143">
        <v>75</v>
      </c>
      <c r="D87" s="141">
        <v>5</v>
      </c>
      <c r="E87" s="143">
        <v>3.71</v>
      </c>
      <c r="F87" s="143">
        <v>0.9</v>
      </c>
      <c r="G87" s="145">
        <v>111.6</v>
      </c>
      <c r="J87">
        <f t="shared" si="8"/>
        <v>1</v>
      </c>
      <c r="K87">
        <f t="shared" si="8"/>
        <v>1</v>
      </c>
      <c r="M87">
        <f t="shared" si="9"/>
        <v>1</v>
      </c>
      <c r="N87">
        <f t="shared" si="9"/>
        <v>1</v>
      </c>
    </row>
    <row r="88" spans="1:14" ht="15.75" x14ac:dyDescent="0.2">
      <c r="A88" s="114" t="s">
        <v>30</v>
      </c>
      <c r="B88" s="143">
        <v>1.84</v>
      </c>
      <c r="C88" s="143">
        <v>30.72</v>
      </c>
      <c r="D88" s="141">
        <v>5</v>
      </c>
      <c r="E88" s="143">
        <v>3.88</v>
      </c>
      <c r="F88" s="143">
        <v>0.4</v>
      </c>
      <c r="G88" s="144">
        <v>0</v>
      </c>
      <c r="J88">
        <f t="shared" si="8"/>
        <v>1</v>
      </c>
      <c r="K88">
        <f t="shared" si="8"/>
        <v>1</v>
      </c>
      <c r="M88">
        <f t="shared" si="9"/>
        <v>1</v>
      </c>
      <c r="N88">
        <f t="shared" si="9"/>
        <v>1</v>
      </c>
    </row>
    <row r="89" spans="1:14" ht="15.75" x14ac:dyDescent="0.2">
      <c r="A89" s="110" t="s">
        <v>0</v>
      </c>
      <c r="B89" s="143">
        <v>1.1100000000000001</v>
      </c>
      <c r="C89" s="143">
        <v>111.6</v>
      </c>
      <c r="D89" s="141">
        <v>5</v>
      </c>
      <c r="E89" s="143">
        <v>4.26</v>
      </c>
      <c r="F89" s="143">
        <v>0.65</v>
      </c>
      <c r="G89" s="144">
        <v>0</v>
      </c>
      <c r="J89">
        <f t="shared" si="8"/>
        <v>1</v>
      </c>
      <c r="K89">
        <f t="shared" si="8"/>
        <v>0.93561368209255524</v>
      </c>
      <c r="M89">
        <f t="shared" si="9"/>
        <v>1</v>
      </c>
      <c r="N89">
        <f t="shared" si="9"/>
        <v>1</v>
      </c>
    </row>
    <row r="90" spans="1:14" ht="15.75" x14ac:dyDescent="0.2">
      <c r="A90" s="110" t="s">
        <v>8</v>
      </c>
      <c r="B90" s="143">
        <v>1.72</v>
      </c>
      <c r="C90" s="143">
        <v>81</v>
      </c>
      <c r="D90" s="141">
        <v>4</v>
      </c>
      <c r="E90" s="143">
        <v>4.41</v>
      </c>
      <c r="F90" s="143">
        <v>0.89</v>
      </c>
      <c r="G90" s="144">
        <v>0</v>
      </c>
      <c r="J90">
        <f t="shared" si="8"/>
        <v>1</v>
      </c>
      <c r="K90">
        <f t="shared" si="8"/>
        <v>1</v>
      </c>
      <c r="M90">
        <f t="shared" si="9"/>
        <v>1.0376470588235294</v>
      </c>
      <c r="N90">
        <f t="shared" si="9"/>
        <v>1.0595238095238095</v>
      </c>
    </row>
    <row r="91" spans="1:14" ht="15.75" x14ac:dyDescent="0.2">
      <c r="A91" s="110" t="s">
        <v>9</v>
      </c>
      <c r="B91" s="143">
        <v>1.48</v>
      </c>
      <c r="C91" s="143">
        <v>127.34</v>
      </c>
      <c r="D91" s="141">
        <v>5</v>
      </c>
      <c r="E91" s="143">
        <v>4.1399999999999997</v>
      </c>
      <c r="F91" s="143">
        <v>0.84</v>
      </c>
      <c r="G91" s="145">
        <v>44</v>
      </c>
      <c r="J91">
        <f t="shared" si="8"/>
        <v>1</v>
      </c>
      <c r="K91">
        <f t="shared" si="8"/>
        <v>1</v>
      </c>
      <c r="M91">
        <f t="shared" si="9"/>
        <v>0.9951923076923076</v>
      </c>
      <c r="N91">
        <f t="shared" si="9"/>
        <v>1.0059880239520957</v>
      </c>
    </row>
    <row r="92" spans="1:14" ht="15.75" x14ac:dyDescent="0.2">
      <c r="A92" s="110" t="s">
        <v>10</v>
      </c>
      <c r="B92" s="143">
        <v>1.35</v>
      </c>
      <c r="C92" s="143">
        <v>36.840000000000003</v>
      </c>
      <c r="D92" s="141">
        <v>3.5</v>
      </c>
      <c r="E92" s="152">
        <v>3.99</v>
      </c>
      <c r="F92" s="152">
        <v>0.98</v>
      </c>
      <c r="G92" s="144">
        <v>0</v>
      </c>
      <c r="H92" s="151">
        <v>4.3</v>
      </c>
      <c r="I92" s="151">
        <v>1.06</v>
      </c>
      <c r="J92">
        <f t="shared" si="8"/>
        <v>1</v>
      </c>
      <c r="K92">
        <f t="shared" si="8"/>
        <v>1</v>
      </c>
      <c r="M92">
        <f t="shared" si="9"/>
        <v>0.84713375796178347</v>
      </c>
      <c r="N92">
        <f t="shared" si="9"/>
        <v>0.9158878504672896</v>
      </c>
    </row>
    <row r="93" spans="1:14" ht="15.75" x14ac:dyDescent="0.2">
      <c r="A93" s="110" t="s">
        <v>11</v>
      </c>
      <c r="B93" s="143">
        <v>1.94</v>
      </c>
      <c r="C93" s="143">
        <v>84</v>
      </c>
      <c r="D93" s="141">
        <v>5</v>
      </c>
      <c r="E93" s="143">
        <v>3.28</v>
      </c>
      <c r="F93" s="143">
        <v>0.43</v>
      </c>
      <c r="G93" s="145">
        <v>48</v>
      </c>
      <c r="J93">
        <f t="shared" si="8"/>
        <v>0.97487437185929648</v>
      </c>
      <c r="K93">
        <f t="shared" si="8"/>
        <v>1</v>
      </c>
      <c r="M93">
        <f t="shared" si="9"/>
        <v>0.94252873563218387</v>
      </c>
      <c r="N93">
        <f t="shared" si="9"/>
        <v>0.97727272727272729</v>
      </c>
    </row>
    <row r="94" spans="1:14" ht="15.75" x14ac:dyDescent="0.2">
      <c r="A94" s="110" t="s">
        <v>12</v>
      </c>
      <c r="B94" s="143">
        <v>2.2000000000000002</v>
      </c>
      <c r="C94" s="143">
        <v>0</v>
      </c>
      <c r="D94" s="141">
        <v>0</v>
      </c>
      <c r="E94" s="143">
        <v>3.99</v>
      </c>
      <c r="F94" s="143">
        <v>0.72</v>
      </c>
      <c r="G94" s="146">
        <v>0</v>
      </c>
      <c r="J94">
        <f>B94/B113</f>
        <v>1</v>
      </c>
      <c r="M94">
        <f t="shared" si="9"/>
        <v>1</v>
      </c>
      <c r="N94">
        <f t="shared" si="9"/>
        <v>1</v>
      </c>
    </row>
    <row r="95" spans="1:14" ht="15.75" x14ac:dyDescent="0.2">
      <c r="A95" s="114" t="s">
        <v>1</v>
      </c>
      <c r="B95" s="153">
        <v>1.1599999999999999</v>
      </c>
      <c r="C95" s="143">
        <v>60</v>
      </c>
      <c r="D95" s="147">
        <v>42919</v>
      </c>
      <c r="E95" s="143">
        <v>4.2300000000000004</v>
      </c>
      <c r="F95" s="143">
        <v>0.72</v>
      </c>
      <c r="G95" s="146">
        <v>0</v>
      </c>
      <c r="J95">
        <f>B95/B114</f>
        <v>1</v>
      </c>
      <c r="K95">
        <f>C95/C114</f>
        <v>1</v>
      </c>
      <c r="M95">
        <f t="shared" si="9"/>
        <v>0.9769053117782911</v>
      </c>
      <c r="N95">
        <f t="shared" si="9"/>
        <v>1</v>
      </c>
    </row>
    <row r="96" spans="1:14" ht="15.75" x14ac:dyDescent="0.2">
      <c r="A96" s="110" t="s">
        <v>13</v>
      </c>
      <c r="B96" s="153">
        <v>0.88</v>
      </c>
      <c r="C96" s="153">
        <v>69.48</v>
      </c>
      <c r="D96" s="141">
        <v>2.5</v>
      </c>
      <c r="E96" s="143">
        <v>2.2999999999999998</v>
      </c>
      <c r="F96" s="143">
        <v>0.5</v>
      </c>
      <c r="G96" s="145">
        <v>43.2</v>
      </c>
      <c r="J96">
        <f>B96/B115</f>
        <v>1</v>
      </c>
      <c r="K96">
        <f>C96/C115</f>
        <v>1</v>
      </c>
      <c r="M96">
        <f t="shared" si="9"/>
        <v>1</v>
      </c>
      <c r="N96">
        <f t="shared" si="9"/>
        <v>1</v>
      </c>
    </row>
    <row r="97" spans="1:9" ht="15.75" x14ac:dyDescent="0.2">
      <c r="A97" s="140"/>
    </row>
    <row r="99" spans="1:9" ht="47.25" x14ac:dyDescent="0.2">
      <c r="A99" s="107" t="s">
        <v>85</v>
      </c>
      <c r="B99" s="108" t="s">
        <v>62</v>
      </c>
      <c r="C99" s="109" t="s">
        <v>63</v>
      </c>
      <c r="D99" s="109" t="s">
        <v>64</v>
      </c>
      <c r="E99" s="109" t="s">
        <v>65</v>
      </c>
      <c r="F99" s="109" t="s">
        <v>66</v>
      </c>
      <c r="G99" s="109" t="s">
        <v>21</v>
      </c>
    </row>
    <row r="100" spans="1:9" ht="15.75" x14ac:dyDescent="0.2">
      <c r="A100" s="110" t="s">
        <v>2</v>
      </c>
      <c r="B100" s="143">
        <v>1.55</v>
      </c>
      <c r="C100" s="143">
        <v>31</v>
      </c>
      <c r="D100" s="141">
        <v>2.5</v>
      </c>
      <c r="E100" s="143">
        <v>3</v>
      </c>
      <c r="F100" s="143">
        <v>0.35</v>
      </c>
      <c r="G100" s="146"/>
    </row>
    <row r="101" spans="1:9" ht="15.75" x14ac:dyDescent="0.2">
      <c r="A101" s="110" t="s">
        <v>3</v>
      </c>
      <c r="B101" s="143">
        <v>1.75</v>
      </c>
      <c r="C101" s="143">
        <v>61.32</v>
      </c>
      <c r="D101" s="144" t="s">
        <v>86</v>
      </c>
      <c r="E101" s="143">
        <v>3.11</v>
      </c>
      <c r="F101" s="143">
        <v>0.56999999999999995</v>
      </c>
      <c r="G101" s="144"/>
    </row>
    <row r="102" spans="1:9" ht="15.75" x14ac:dyDescent="0.2">
      <c r="A102" s="110" t="s">
        <v>4</v>
      </c>
      <c r="B102" s="143">
        <v>1.06</v>
      </c>
      <c r="C102" s="143">
        <v>130.80000000000001</v>
      </c>
      <c r="D102" s="141">
        <v>5</v>
      </c>
      <c r="E102" s="143">
        <v>4.88</v>
      </c>
      <c r="F102" s="143">
        <v>0.69689999999999996</v>
      </c>
      <c r="G102" s="144"/>
    </row>
    <row r="103" spans="1:9" ht="15.75" x14ac:dyDescent="0.2">
      <c r="A103" s="110" t="s">
        <v>5</v>
      </c>
      <c r="B103" s="143">
        <v>1.25</v>
      </c>
      <c r="C103" s="143">
        <v>49.08</v>
      </c>
      <c r="D103" s="142">
        <v>42493</v>
      </c>
      <c r="E103" s="143">
        <v>4</v>
      </c>
      <c r="F103" s="143">
        <v>0.64</v>
      </c>
      <c r="G103" s="144"/>
    </row>
    <row r="104" spans="1:9" ht="15.75" x14ac:dyDescent="0.2">
      <c r="A104" s="110" t="s">
        <v>6</v>
      </c>
      <c r="B104" s="143">
        <v>1.55</v>
      </c>
      <c r="C104" s="143">
        <v>39</v>
      </c>
      <c r="D104" s="141">
        <v>12</v>
      </c>
      <c r="E104" s="143">
        <v>4.3499999999999996</v>
      </c>
      <c r="F104" s="143">
        <v>0.93</v>
      </c>
      <c r="G104" s="146"/>
    </row>
    <row r="105" spans="1:9" ht="15.75" x14ac:dyDescent="0.2">
      <c r="A105" s="110" t="s">
        <v>7</v>
      </c>
      <c r="B105" s="143">
        <v>1.1299999999999999</v>
      </c>
      <c r="C105" s="143">
        <v>100.8</v>
      </c>
      <c r="D105" s="141">
        <v>5</v>
      </c>
      <c r="E105" s="143">
        <v>3.67</v>
      </c>
      <c r="F105" s="143">
        <v>0.99</v>
      </c>
      <c r="G105" s="145">
        <v>144</v>
      </c>
    </row>
    <row r="106" spans="1:9" ht="15.75" x14ac:dyDescent="0.2">
      <c r="A106" s="110" t="s">
        <v>14</v>
      </c>
      <c r="B106" s="143">
        <v>1.48</v>
      </c>
      <c r="C106" s="143">
        <v>75</v>
      </c>
      <c r="D106" s="141">
        <v>5</v>
      </c>
      <c r="E106" s="143">
        <v>3.71</v>
      </c>
      <c r="F106" s="143">
        <v>0.9</v>
      </c>
      <c r="G106" s="145">
        <v>111.6</v>
      </c>
    </row>
    <row r="107" spans="1:9" ht="15.75" x14ac:dyDescent="0.2">
      <c r="A107" s="114" t="s">
        <v>30</v>
      </c>
      <c r="B107" s="143">
        <v>1.84</v>
      </c>
      <c r="C107" s="143">
        <v>30.72</v>
      </c>
      <c r="D107" s="141">
        <v>5</v>
      </c>
      <c r="E107" s="143">
        <v>3.88</v>
      </c>
      <c r="F107" s="143">
        <v>0.4</v>
      </c>
      <c r="G107" s="144"/>
    </row>
    <row r="108" spans="1:9" ht="15.75" x14ac:dyDescent="0.2">
      <c r="A108" s="110" t="s">
        <v>0</v>
      </c>
      <c r="B108" s="143">
        <v>1.1100000000000001</v>
      </c>
      <c r="C108" s="143">
        <v>119.28</v>
      </c>
      <c r="D108" s="141">
        <v>5</v>
      </c>
      <c r="E108" s="143">
        <v>4.26</v>
      </c>
      <c r="F108" s="143">
        <v>0.65</v>
      </c>
      <c r="G108" s="144"/>
    </row>
    <row r="109" spans="1:9" ht="15.75" x14ac:dyDescent="0.2">
      <c r="A109" s="110" t="s">
        <v>8</v>
      </c>
      <c r="B109" s="143">
        <v>1.72</v>
      </c>
      <c r="C109" s="143">
        <v>81</v>
      </c>
      <c r="D109" s="141">
        <v>5</v>
      </c>
      <c r="E109" s="143">
        <v>4.25</v>
      </c>
      <c r="F109" s="143">
        <v>0.84</v>
      </c>
      <c r="G109" s="144"/>
    </row>
    <row r="110" spans="1:9" ht="15.75" x14ac:dyDescent="0.2">
      <c r="A110" s="110" t="s">
        <v>9</v>
      </c>
      <c r="B110" s="143">
        <v>1.48</v>
      </c>
      <c r="C110" s="143">
        <v>127.34</v>
      </c>
      <c r="D110" s="141">
        <v>5</v>
      </c>
      <c r="E110" s="143">
        <v>4.16</v>
      </c>
      <c r="F110" s="143">
        <v>0.83499999999999996</v>
      </c>
      <c r="G110" s="145">
        <v>44</v>
      </c>
    </row>
    <row r="111" spans="1:9" ht="15.75" x14ac:dyDescent="0.2">
      <c r="A111" s="110" t="s">
        <v>10</v>
      </c>
      <c r="B111" s="143">
        <v>1.35</v>
      </c>
      <c r="C111" s="143">
        <v>36.840000000000003</v>
      </c>
      <c r="D111" s="141">
        <v>2.5</v>
      </c>
      <c r="E111" s="152">
        <v>4.71</v>
      </c>
      <c r="F111" s="152">
        <v>1.07</v>
      </c>
      <c r="G111" s="144"/>
      <c r="H111" s="151">
        <v>5.0199999999999996</v>
      </c>
      <c r="I111" s="151">
        <v>1.1599999999999999</v>
      </c>
    </row>
    <row r="112" spans="1:9" ht="15.75" x14ac:dyDescent="0.2">
      <c r="A112" s="110" t="s">
        <v>11</v>
      </c>
      <c r="B112" s="143">
        <v>1.99</v>
      </c>
      <c r="C112" s="143">
        <v>84</v>
      </c>
      <c r="D112" s="141">
        <v>5</v>
      </c>
      <c r="E112" s="143">
        <v>3.48</v>
      </c>
      <c r="F112" s="143">
        <v>0.44</v>
      </c>
      <c r="G112" s="145">
        <v>48</v>
      </c>
    </row>
    <row r="113" spans="1:7" ht="15.75" x14ac:dyDescent="0.2">
      <c r="A113" s="110" t="s">
        <v>12</v>
      </c>
      <c r="B113" s="143">
        <v>2.2000000000000002</v>
      </c>
      <c r="C113" s="143">
        <v>0</v>
      </c>
      <c r="D113" s="141">
        <v>0</v>
      </c>
      <c r="E113" s="143">
        <v>3.99</v>
      </c>
      <c r="F113" s="143">
        <v>0.72</v>
      </c>
      <c r="G113" s="146"/>
    </row>
    <row r="114" spans="1:7" ht="15.75" x14ac:dyDescent="0.2">
      <c r="A114" s="114" t="s">
        <v>1</v>
      </c>
      <c r="B114" s="143">
        <v>1.1599999999999999</v>
      </c>
      <c r="C114" s="143">
        <v>60</v>
      </c>
      <c r="D114" s="147">
        <v>42554</v>
      </c>
      <c r="E114" s="143">
        <v>4.33</v>
      </c>
      <c r="F114" s="143">
        <v>0.72</v>
      </c>
      <c r="G114" s="146"/>
    </row>
    <row r="115" spans="1:7" ht="15.75" x14ac:dyDescent="0.2">
      <c r="A115" s="110" t="s">
        <v>13</v>
      </c>
      <c r="B115" s="143">
        <v>0.88</v>
      </c>
      <c r="C115" s="143">
        <v>69.48</v>
      </c>
      <c r="D115" s="141">
        <v>2.5</v>
      </c>
      <c r="E115" s="143">
        <v>2.2999999999999998</v>
      </c>
      <c r="F115" s="143">
        <v>0.5</v>
      </c>
      <c r="G115" s="145">
        <v>43.2</v>
      </c>
    </row>
    <row r="116" spans="1:7" ht="15.75" x14ac:dyDescent="0.2">
      <c r="A116" s="140"/>
    </row>
    <row r="118" spans="1:7" ht="47.25" x14ac:dyDescent="0.2">
      <c r="A118" s="107" t="s">
        <v>78</v>
      </c>
      <c r="B118" s="108" t="s">
        <v>62</v>
      </c>
      <c r="C118" s="109" t="s">
        <v>63</v>
      </c>
      <c r="D118" s="109" t="s">
        <v>64</v>
      </c>
      <c r="E118" s="109" t="s">
        <v>65</v>
      </c>
      <c r="F118" s="109" t="s">
        <v>66</v>
      </c>
      <c r="G118" s="109" t="s">
        <v>21</v>
      </c>
    </row>
    <row r="119" spans="1:7" ht="15.75" x14ac:dyDescent="0.2">
      <c r="A119" s="110" t="s">
        <v>2</v>
      </c>
      <c r="B119" s="111">
        <v>1.5</v>
      </c>
      <c r="C119" s="111">
        <v>31</v>
      </c>
      <c r="D119" s="112">
        <v>2.5</v>
      </c>
      <c r="E119" s="111">
        <v>2.7</v>
      </c>
      <c r="F119" s="111">
        <v>0.3</v>
      </c>
      <c r="G119" s="111"/>
    </row>
    <row r="120" spans="1:7" ht="15.75" x14ac:dyDescent="0.2">
      <c r="A120" s="110" t="s">
        <v>3</v>
      </c>
      <c r="B120" s="111">
        <v>1.75</v>
      </c>
      <c r="C120" s="111">
        <v>61.32</v>
      </c>
      <c r="D120" s="112" t="s">
        <v>77</v>
      </c>
      <c r="E120" s="111">
        <v>3.01</v>
      </c>
      <c r="F120" s="111">
        <v>0.52</v>
      </c>
      <c r="G120" s="111"/>
    </row>
    <row r="121" spans="1:7" ht="15.75" x14ac:dyDescent="0.2">
      <c r="A121" s="110" t="s">
        <v>4</v>
      </c>
      <c r="B121" s="111">
        <v>1.06</v>
      </c>
      <c r="C121" s="111">
        <v>122.4</v>
      </c>
      <c r="D121" s="112">
        <v>2.5</v>
      </c>
      <c r="E121" s="111">
        <v>4.88</v>
      </c>
      <c r="F121" s="111">
        <v>0.72</v>
      </c>
      <c r="G121" s="111"/>
    </row>
    <row r="122" spans="1:7" ht="15.75" x14ac:dyDescent="0.2">
      <c r="A122" s="110" t="s">
        <v>5</v>
      </c>
      <c r="B122" s="111">
        <v>1.25</v>
      </c>
      <c r="C122" s="111">
        <v>49.08</v>
      </c>
      <c r="D122" s="113" t="s">
        <v>68</v>
      </c>
      <c r="E122" s="111">
        <v>4</v>
      </c>
      <c r="F122" s="111">
        <v>0.64</v>
      </c>
      <c r="G122" s="111"/>
    </row>
    <row r="123" spans="1:7" ht="15.75" x14ac:dyDescent="0.2">
      <c r="A123" s="110" t="s">
        <v>6</v>
      </c>
      <c r="B123" s="111">
        <v>1.55</v>
      </c>
      <c r="C123" s="111">
        <v>39</v>
      </c>
      <c r="D123" s="112">
        <v>12</v>
      </c>
      <c r="E123" s="111">
        <v>4.3499999999999996</v>
      </c>
      <c r="F123" s="111">
        <v>0.89</v>
      </c>
      <c r="G123" s="111"/>
    </row>
    <row r="124" spans="1:7" ht="15.75" x14ac:dyDescent="0.2">
      <c r="A124" s="110" t="s">
        <v>7</v>
      </c>
      <c r="B124" s="111">
        <v>0.82</v>
      </c>
      <c r="C124" s="111">
        <v>108</v>
      </c>
      <c r="D124" s="112">
        <v>5</v>
      </c>
      <c r="E124" s="111">
        <v>3.61</v>
      </c>
      <c r="F124" s="111">
        <v>1</v>
      </c>
      <c r="G124" s="111">
        <v>144</v>
      </c>
    </row>
    <row r="125" spans="1:7" ht="15.75" x14ac:dyDescent="0.2">
      <c r="A125" s="110" t="s">
        <v>14</v>
      </c>
      <c r="B125" s="111">
        <v>1.08</v>
      </c>
      <c r="C125" s="111">
        <v>123.6</v>
      </c>
      <c r="D125" s="112">
        <v>5</v>
      </c>
      <c r="E125" s="111">
        <v>3.71</v>
      </c>
      <c r="F125" s="111">
        <v>0.9</v>
      </c>
      <c r="G125" s="111">
        <v>111.6</v>
      </c>
    </row>
    <row r="126" spans="1:7" ht="15.75" x14ac:dyDescent="0.2">
      <c r="A126" s="114" t="s">
        <v>30</v>
      </c>
      <c r="B126" s="111">
        <v>1.84</v>
      </c>
      <c r="C126" s="111">
        <v>30.72</v>
      </c>
      <c r="D126" s="112">
        <v>2.5</v>
      </c>
      <c r="E126" s="111">
        <v>4.58</v>
      </c>
      <c r="F126" s="111">
        <v>0</v>
      </c>
      <c r="G126" s="111"/>
    </row>
    <row r="127" spans="1:7" ht="15.75" x14ac:dyDescent="0.2">
      <c r="A127" s="110" t="s">
        <v>0</v>
      </c>
      <c r="B127" s="111">
        <v>1.04</v>
      </c>
      <c r="C127" s="111">
        <v>119.28</v>
      </c>
      <c r="D127" s="115">
        <v>5</v>
      </c>
      <c r="E127" s="111">
        <v>4.21</v>
      </c>
      <c r="F127" s="111">
        <v>0.62</v>
      </c>
      <c r="G127" s="111"/>
    </row>
    <row r="128" spans="1:7" ht="15.75" x14ac:dyDescent="0.2">
      <c r="A128" s="110" t="s">
        <v>8</v>
      </c>
      <c r="B128" s="111">
        <v>1.72</v>
      </c>
      <c r="C128" s="111">
        <v>81</v>
      </c>
      <c r="D128" s="115">
        <v>2.5</v>
      </c>
      <c r="E128" s="111">
        <v>4.25</v>
      </c>
      <c r="F128" s="111">
        <v>0.84</v>
      </c>
      <c r="G128" s="111"/>
    </row>
    <row r="129" spans="1:7" ht="15.75" x14ac:dyDescent="0.2">
      <c r="A129" s="110" t="s">
        <v>9</v>
      </c>
      <c r="B129" s="111">
        <v>1.48</v>
      </c>
      <c r="C129" s="111">
        <v>105.36</v>
      </c>
      <c r="D129" s="115">
        <v>5</v>
      </c>
      <c r="E129" s="111">
        <v>3.88</v>
      </c>
      <c r="F129" s="111">
        <v>0.72</v>
      </c>
      <c r="G129" s="111"/>
    </row>
    <row r="130" spans="1:7" ht="15.75" x14ac:dyDescent="0.2">
      <c r="A130" s="110" t="s">
        <v>10</v>
      </c>
      <c r="B130" s="111">
        <v>1.35</v>
      </c>
      <c r="C130" s="111">
        <v>36.840000000000003</v>
      </c>
      <c r="D130" s="115">
        <v>2.5</v>
      </c>
      <c r="E130" s="111">
        <v>5.09</v>
      </c>
      <c r="F130" s="111">
        <v>1.22</v>
      </c>
      <c r="G130" s="111"/>
    </row>
    <row r="131" spans="1:7" ht="15.75" x14ac:dyDescent="0.2">
      <c r="A131" s="110" t="s">
        <v>11</v>
      </c>
      <c r="B131" s="111">
        <v>1.95</v>
      </c>
      <c r="C131" s="111">
        <v>84</v>
      </c>
      <c r="D131" s="115">
        <v>5</v>
      </c>
      <c r="E131" s="111">
        <v>3.8</v>
      </c>
      <c r="F131" s="111">
        <v>0.44</v>
      </c>
      <c r="G131" s="111"/>
    </row>
    <row r="132" spans="1:7" ht="15.75" x14ac:dyDescent="0.2">
      <c r="A132" s="110" t="s">
        <v>12</v>
      </c>
      <c r="B132" s="111">
        <v>2.2000000000000002</v>
      </c>
      <c r="C132" s="111"/>
      <c r="D132" s="115"/>
      <c r="E132" s="111">
        <v>3.99</v>
      </c>
      <c r="F132" s="111">
        <v>0.72</v>
      </c>
      <c r="G132" s="111"/>
    </row>
    <row r="133" spans="1:7" ht="15.75" x14ac:dyDescent="0.2">
      <c r="A133" s="114" t="s">
        <v>1</v>
      </c>
      <c r="B133" s="111">
        <v>1.1599999999999999</v>
      </c>
      <c r="C133" s="111">
        <v>60</v>
      </c>
      <c r="D133" s="116" t="s">
        <v>69</v>
      </c>
      <c r="E133" s="111">
        <v>4.33</v>
      </c>
      <c r="F133" s="111">
        <v>0.72</v>
      </c>
      <c r="G133" s="111"/>
    </row>
    <row r="134" spans="1:7" ht="15.75" x14ac:dyDescent="0.2">
      <c r="A134" s="110" t="s">
        <v>13</v>
      </c>
      <c r="B134" s="111">
        <v>0.84</v>
      </c>
      <c r="C134" s="111">
        <v>69.48</v>
      </c>
      <c r="D134" s="115">
        <v>2.5</v>
      </c>
      <c r="E134" s="111">
        <v>2.2400000000000002</v>
      </c>
      <c r="F134" s="111">
        <v>0.48</v>
      </c>
      <c r="G134" s="111">
        <v>43.2</v>
      </c>
    </row>
    <row r="136" spans="1:7" x14ac:dyDescent="0.2">
      <c r="A136" s="133"/>
    </row>
    <row r="137" spans="1:7" ht="47.25" x14ac:dyDescent="0.2">
      <c r="A137" s="107" t="s">
        <v>71</v>
      </c>
      <c r="B137" s="108" t="s">
        <v>62</v>
      </c>
      <c r="C137" s="109" t="s">
        <v>63</v>
      </c>
      <c r="D137" s="109" t="s">
        <v>64</v>
      </c>
      <c r="E137" s="109" t="s">
        <v>65</v>
      </c>
      <c r="F137" s="109" t="s">
        <v>66</v>
      </c>
      <c r="G137" s="109" t="s">
        <v>21</v>
      </c>
    </row>
    <row r="138" spans="1:7" ht="15.75" x14ac:dyDescent="0.2">
      <c r="A138" s="110" t="s">
        <v>2</v>
      </c>
      <c r="B138" s="111">
        <v>1.5</v>
      </c>
      <c r="C138" s="111">
        <v>31</v>
      </c>
      <c r="D138" s="112">
        <v>2.5</v>
      </c>
      <c r="E138" s="111">
        <v>2.7</v>
      </c>
      <c r="F138" s="111">
        <v>0.3</v>
      </c>
      <c r="G138" s="111"/>
    </row>
    <row r="139" spans="1:7" ht="15.75" x14ac:dyDescent="0.2">
      <c r="A139" s="110" t="s">
        <v>3</v>
      </c>
      <c r="B139" s="111">
        <v>1.87</v>
      </c>
      <c r="C139" s="111">
        <v>65.64</v>
      </c>
      <c r="D139" s="112" t="s">
        <v>77</v>
      </c>
      <c r="E139" s="111">
        <v>2.84</v>
      </c>
      <c r="F139" s="111">
        <v>0.54</v>
      </c>
      <c r="G139" s="111"/>
    </row>
    <row r="140" spans="1:7" ht="15.75" x14ac:dyDescent="0.2">
      <c r="A140" s="110" t="s">
        <v>4</v>
      </c>
      <c r="B140" s="111">
        <v>1.06</v>
      </c>
      <c r="C140" s="111">
        <v>122.4</v>
      </c>
      <c r="D140" s="112">
        <v>2.5</v>
      </c>
      <c r="E140" s="111">
        <v>4.7300000000000004</v>
      </c>
      <c r="F140" s="111">
        <v>0.72</v>
      </c>
      <c r="G140" s="111"/>
    </row>
    <row r="141" spans="1:7" ht="15.75" x14ac:dyDescent="0.2">
      <c r="A141" s="110" t="s">
        <v>5</v>
      </c>
      <c r="B141" s="111">
        <v>1.25</v>
      </c>
      <c r="C141" s="111">
        <v>49.08</v>
      </c>
      <c r="D141" s="113" t="s">
        <v>68</v>
      </c>
      <c r="E141" s="111">
        <v>4</v>
      </c>
      <c r="F141" s="111">
        <v>0.64</v>
      </c>
      <c r="G141" s="111"/>
    </row>
    <row r="142" spans="1:7" ht="15.75" x14ac:dyDescent="0.2">
      <c r="A142" s="110" t="s">
        <v>6</v>
      </c>
      <c r="B142" s="111">
        <v>1.55</v>
      </c>
      <c r="C142" s="111">
        <v>39</v>
      </c>
      <c r="D142" s="112">
        <v>12</v>
      </c>
      <c r="E142" s="111">
        <v>3.98</v>
      </c>
      <c r="F142" s="111">
        <v>0.84</v>
      </c>
      <c r="G142" s="111"/>
    </row>
    <row r="143" spans="1:7" ht="15.75" x14ac:dyDescent="0.2">
      <c r="A143" s="110" t="s">
        <v>7</v>
      </c>
      <c r="B143" s="111">
        <v>0.75</v>
      </c>
      <c r="C143" s="111">
        <v>108</v>
      </c>
      <c r="D143" s="112">
        <v>5</v>
      </c>
      <c r="E143" s="111">
        <v>3.76</v>
      </c>
      <c r="F143" s="111">
        <v>1.01</v>
      </c>
      <c r="G143" s="111">
        <v>144</v>
      </c>
    </row>
    <row r="144" spans="1:7" ht="15.75" x14ac:dyDescent="0.2">
      <c r="A144" s="110" t="s">
        <v>14</v>
      </c>
      <c r="B144" s="111">
        <v>1.08</v>
      </c>
      <c r="C144" s="111">
        <v>99</v>
      </c>
      <c r="D144" s="112">
        <v>5</v>
      </c>
      <c r="E144" s="111">
        <v>2.89</v>
      </c>
      <c r="F144" s="111">
        <v>0.67</v>
      </c>
      <c r="G144" s="111">
        <v>55.8</v>
      </c>
    </row>
    <row r="145" spans="1:7" ht="15.75" x14ac:dyDescent="0.2">
      <c r="A145" s="114" t="s">
        <v>30</v>
      </c>
      <c r="B145" s="111">
        <v>1.84</v>
      </c>
      <c r="C145" s="111">
        <v>30.72</v>
      </c>
      <c r="D145" s="112">
        <v>2.5</v>
      </c>
      <c r="E145" s="111">
        <v>4.58</v>
      </c>
      <c r="F145" s="111">
        <v>0</v>
      </c>
      <c r="G145" s="111"/>
    </row>
    <row r="146" spans="1:7" ht="15.75" x14ac:dyDescent="0.2">
      <c r="A146" s="110" t="s">
        <v>0</v>
      </c>
      <c r="B146" s="111">
        <v>1.04</v>
      </c>
      <c r="C146" s="111">
        <v>119.28</v>
      </c>
      <c r="D146" s="115">
        <v>5</v>
      </c>
      <c r="E146" s="111">
        <v>4.21</v>
      </c>
      <c r="F146" s="111">
        <v>0.62</v>
      </c>
      <c r="G146" s="111"/>
    </row>
    <row r="147" spans="1:7" ht="15.75" x14ac:dyDescent="0.2">
      <c r="A147" s="110" t="s">
        <v>8</v>
      </c>
      <c r="B147" s="111">
        <v>1.72</v>
      </c>
      <c r="C147" s="111">
        <v>81</v>
      </c>
      <c r="D147" s="115">
        <v>2.5</v>
      </c>
      <c r="E147" s="111">
        <v>4.25</v>
      </c>
      <c r="F147" s="111">
        <v>0.84</v>
      </c>
      <c r="G147" s="111"/>
    </row>
    <row r="148" spans="1:7" ht="15.75" x14ac:dyDescent="0.2">
      <c r="A148" s="110" t="s">
        <v>9</v>
      </c>
      <c r="B148" s="111">
        <v>1.48</v>
      </c>
      <c r="C148" s="111">
        <v>105.36</v>
      </c>
      <c r="D148" s="115">
        <v>5</v>
      </c>
      <c r="E148" s="111">
        <v>3.88</v>
      </c>
      <c r="F148" s="111">
        <v>0.72</v>
      </c>
      <c r="G148" s="111"/>
    </row>
    <row r="149" spans="1:7" ht="15.75" x14ac:dyDescent="0.2">
      <c r="A149" s="110" t="s">
        <v>10</v>
      </c>
      <c r="B149" s="111">
        <v>1.35</v>
      </c>
      <c r="C149" s="111">
        <v>36.840000000000003</v>
      </c>
      <c r="D149" s="115">
        <v>2.5</v>
      </c>
      <c r="E149" s="111">
        <v>5.41</v>
      </c>
      <c r="F149" s="111">
        <v>1.33</v>
      </c>
      <c r="G149" s="111"/>
    </row>
    <row r="150" spans="1:7" ht="15.75" x14ac:dyDescent="0.2">
      <c r="A150" s="110" t="s">
        <v>11</v>
      </c>
      <c r="B150" s="111">
        <v>1.75</v>
      </c>
      <c r="C150" s="111">
        <v>84</v>
      </c>
      <c r="D150" s="115">
        <v>5</v>
      </c>
      <c r="E150" s="111">
        <v>3.58</v>
      </c>
      <c r="F150" s="111">
        <v>0.43</v>
      </c>
      <c r="G150" s="111"/>
    </row>
    <row r="151" spans="1:7" ht="15.75" x14ac:dyDescent="0.2">
      <c r="A151" s="110" t="s">
        <v>12</v>
      </c>
      <c r="B151" s="111">
        <v>2.2000000000000002</v>
      </c>
      <c r="C151" s="111"/>
      <c r="D151" s="115"/>
      <c r="E151" s="111">
        <v>3.99</v>
      </c>
      <c r="F151" s="111">
        <v>0.72</v>
      </c>
      <c r="G151" s="111"/>
    </row>
    <row r="152" spans="1:7" ht="15.75" x14ac:dyDescent="0.2">
      <c r="A152" s="114" t="s">
        <v>1</v>
      </c>
      <c r="B152" s="111">
        <v>1.0900000000000001</v>
      </c>
      <c r="C152" s="111">
        <v>48</v>
      </c>
      <c r="D152" s="116" t="s">
        <v>69</v>
      </c>
      <c r="E152" s="111">
        <v>3.95</v>
      </c>
      <c r="F152" s="111">
        <v>0.65</v>
      </c>
      <c r="G152" s="111"/>
    </row>
    <row r="153" spans="1:7" ht="15.75" x14ac:dyDescent="0.2">
      <c r="A153" s="110" t="s">
        <v>13</v>
      </c>
      <c r="B153" s="111">
        <v>0.84</v>
      </c>
      <c r="C153" s="111">
        <v>65.28</v>
      </c>
      <c r="D153" s="115">
        <v>2.5</v>
      </c>
      <c r="E153" s="111">
        <v>2.13</v>
      </c>
      <c r="F153" s="111">
        <v>0.45</v>
      </c>
      <c r="G153" s="111">
        <v>31.2</v>
      </c>
    </row>
    <row r="154" spans="1:7" ht="15.75" x14ac:dyDescent="0.2">
      <c r="A154" s="140" t="s">
        <v>103</v>
      </c>
      <c r="B154" s="148"/>
      <c r="C154" s="148"/>
      <c r="D154" s="149"/>
      <c r="E154" s="148"/>
      <c r="F154" s="148"/>
      <c r="G154" s="148"/>
    </row>
    <row r="156" spans="1:7" ht="47.25" x14ac:dyDescent="0.2">
      <c r="A156" s="107" t="s">
        <v>70</v>
      </c>
      <c r="B156" s="108" t="s">
        <v>62</v>
      </c>
      <c r="C156" s="109" t="s">
        <v>63</v>
      </c>
      <c r="D156" s="109" t="s">
        <v>64</v>
      </c>
      <c r="E156" s="109" t="s">
        <v>65</v>
      </c>
      <c r="F156" s="109" t="s">
        <v>66</v>
      </c>
      <c r="G156" s="109" t="s">
        <v>21</v>
      </c>
    </row>
    <row r="157" spans="1:7" ht="15.75" x14ac:dyDescent="0.2">
      <c r="A157" s="110" t="s">
        <v>2</v>
      </c>
      <c r="B157" s="111">
        <v>1.5</v>
      </c>
      <c r="C157" s="111">
        <v>31</v>
      </c>
      <c r="D157" s="112"/>
      <c r="E157" s="111">
        <v>2.7</v>
      </c>
      <c r="F157" s="111">
        <v>0.3</v>
      </c>
      <c r="G157" s="111"/>
    </row>
    <row r="158" spans="1:7" ht="15.75" x14ac:dyDescent="0.2">
      <c r="A158" s="110" t="s">
        <v>3</v>
      </c>
      <c r="B158" s="111">
        <v>1.75</v>
      </c>
      <c r="C158" s="111">
        <v>61.32</v>
      </c>
      <c r="D158" s="112"/>
      <c r="E158" s="111">
        <v>2.74</v>
      </c>
      <c r="F158" s="111">
        <v>0.53</v>
      </c>
      <c r="G158" s="111"/>
    </row>
    <row r="159" spans="1:7" ht="15.75" x14ac:dyDescent="0.2">
      <c r="A159" s="110" t="s">
        <v>4</v>
      </c>
      <c r="B159" s="111">
        <v>1.06</v>
      </c>
      <c r="C159" s="111">
        <v>122.4</v>
      </c>
      <c r="D159" s="112"/>
      <c r="E159" s="111">
        <v>4.68</v>
      </c>
      <c r="F159" s="111">
        <v>0.72</v>
      </c>
      <c r="G159" s="111"/>
    </row>
    <row r="160" spans="1:7" ht="15.75" x14ac:dyDescent="0.2">
      <c r="A160" s="110" t="s">
        <v>5</v>
      </c>
      <c r="B160" s="111">
        <v>1.25</v>
      </c>
      <c r="C160" s="111">
        <v>49.08</v>
      </c>
      <c r="D160" s="113"/>
      <c r="E160" s="111">
        <v>4.0999999999999996</v>
      </c>
      <c r="F160" s="111">
        <v>0.68</v>
      </c>
      <c r="G160" s="111"/>
    </row>
    <row r="161" spans="1:7" ht="15.75" x14ac:dyDescent="0.2">
      <c r="A161" s="110" t="s">
        <v>6</v>
      </c>
      <c r="B161" s="111">
        <v>1.55</v>
      </c>
      <c r="C161" s="111">
        <v>39</v>
      </c>
      <c r="D161" s="112"/>
      <c r="E161" s="111">
        <v>3.98</v>
      </c>
      <c r="F161" s="111">
        <v>0.84</v>
      </c>
      <c r="G161" s="111"/>
    </row>
    <row r="162" spans="1:7" ht="15.75" x14ac:dyDescent="0.2">
      <c r="A162" s="110" t="s">
        <v>7</v>
      </c>
      <c r="B162" s="111">
        <v>0.75</v>
      </c>
      <c r="C162" s="111">
        <v>108</v>
      </c>
      <c r="D162" s="112"/>
      <c r="E162" s="111">
        <v>3.76</v>
      </c>
      <c r="F162" s="111">
        <v>1.0900000000000001</v>
      </c>
      <c r="G162" s="111">
        <v>156</v>
      </c>
    </row>
    <row r="163" spans="1:7" ht="15.75" x14ac:dyDescent="0.2">
      <c r="A163" s="110" t="s">
        <v>14</v>
      </c>
      <c r="B163" s="111">
        <v>1.08</v>
      </c>
      <c r="C163" s="111">
        <v>99</v>
      </c>
      <c r="D163" s="112"/>
      <c r="E163" s="111">
        <v>2.89</v>
      </c>
      <c r="F163" s="111">
        <v>0.67</v>
      </c>
      <c r="G163" s="111">
        <v>55.8</v>
      </c>
    </row>
    <row r="164" spans="1:7" ht="15.75" x14ac:dyDescent="0.2">
      <c r="A164" s="114" t="s">
        <v>30</v>
      </c>
      <c r="B164" s="111">
        <v>1.84</v>
      </c>
      <c r="C164" s="111">
        <v>30.72</v>
      </c>
      <c r="D164" s="112"/>
      <c r="E164" s="111">
        <v>4.58</v>
      </c>
      <c r="F164" s="111"/>
      <c r="G164" s="111"/>
    </row>
    <row r="165" spans="1:7" ht="15.75" x14ac:dyDescent="0.2">
      <c r="A165" s="110" t="s">
        <v>0</v>
      </c>
      <c r="B165" s="111">
        <v>1.04</v>
      </c>
      <c r="C165" s="111">
        <v>111.24</v>
      </c>
      <c r="D165" s="115"/>
      <c r="E165" s="111">
        <v>4.3600000000000003</v>
      </c>
      <c r="F165" s="111">
        <v>0.62</v>
      </c>
      <c r="G165" s="111"/>
    </row>
    <row r="166" spans="1:7" ht="15.75" x14ac:dyDescent="0.2">
      <c r="A166" s="110" t="s">
        <v>8</v>
      </c>
      <c r="B166" s="111">
        <v>1.72</v>
      </c>
      <c r="C166" s="111">
        <v>81</v>
      </c>
      <c r="D166" s="115"/>
      <c r="E166" s="111">
        <v>4.25</v>
      </c>
      <c r="F166" s="111">
        <v>0.86</v>
      </c>
      <c r="G166" s="111"/>
    </row>
    <row r="167" spans="1:7" ht="15.75" x14ac:dyDescent="0.2">
      <c r="A167" s="110" t="s">
        <v>9</v>
      </c>
      <c r="B167" s="111">
        <v>1.48</v>
      </c>
      <c r="C167" s="111">
        <v>105.36</v>
      </c>
      <c r="D167" s="115"/>
      <c r="E167" s="111">
        <v>3.88</v>
      </c>
      <c r="F167" s="111">
        <v>0.72</v>
      </c>
      <c r="G167" s="111"/>
    </row>
    <row r="168" spans="1:7" ht="15.75" x14ac:dyDescent="0.2">
      <c r="A168" s="110" t="s">
        <v>10</v>
      </c>
      <c r="B168" s="111">
        <v>1.35</v>
      </c>
      <c r="C168" s="111">
        <v>36.840000000000003</v>
      </c>
      <c r="D168" s="115"/>
      <c r="E168" s="111">
        <v>4.1500000000000004</v>
      </c>
      <c r="F168" s="111">
        <v>1.02</v>
      </c>
      <c r="G168" s="111"/>
    </row>
    <row r="169" spans="1:7" ht="15.75" x14ac:dyDescent="0.2">
      <c r="A169" s="110" t="s">
        <v>11</v>
      </c>
      <c r="B169" s="111">
        <v>1.75</v>
      </c>
      <c r="C169" s="111">
        <v>84</v>
      </c>
      <c r="D169" s="115"/>
      <c r="E169" s="111">
        <v>3.58</v>
      </c>
      <c r="F169" s="111">
        <v>0.43</v>
      </c>
      <c r="G169" s="111"/>
    </row>
    <row r="170" spans="1:7" ht="15.75" x14ac:dyDescent="0.2">
      <c r="A170" s="110" t="s">
        <v>12</v>
      </c>
      <c r="B170" s="111">
        <v>2.2000000000000002</v>
      </c>
      <c r="C170" s="111"/>
      <c r="D170" s="115"/>
      <c r="E170" s="111">
        <v>3.63</v>
      </c>
      <c r="F170" s="111">
        <v>0.66</v>
      </c>
      <c r="G170" s="111"/>
    </row>
    <row r="171" spans="1:7" ht="15.75" x14ac:dyDescent="0.2">
      <c r="A171" s="114" t="s">
        <v>1</v>
      </c>
      <c r="B171" s="111">
        <v>1.0900000000000001</v>
      </c>
      <c r="C171" s="111">
        <v>48</v>
      </c>
      <c r="D171" s="116"/>
      <c r="E171" s="111">
        <v>3.77</v>
      </c>
      <c r="F171" s="111">
        <v>0.61</v>
      </c>
      <c r="G171" s="111"/>
    </row>
    <row r="172" spans="1:7" ht="15.75" x14ac:dyDescent="0.2">
      <c r="A172" s="110" t="s">
        <v>13</v>
      </c>
      <c r="B172" s="111">
        <v>0.84</v>
      </c>
      <c r="C172" s="111">
        <v>65.28</v>
      </c>
      <c r="D172" s="115"/>
      <c r="E172" s="111">
        <v>2.2200000000000002</v>
      </c>
      <c r="F172" s="111">
        <v>0.38</v>
      </c>
      <c r="G172" s="111">
        <v>31.2</v>
      </c>
    </row>
  </sheetData>
  <sheetProtection algorithmName="SHA-512" hashValue="yVtIEbOj+RxNKXCMrY4D72GG25L78208hw0spJHppvTmvnY4/V2oUz+2WwZ60mmM2IJlh16PDrHrvQKfi2Nr4A==" saltValue="LvbdLpYvSWtIoan/gc8rRw==" spinCount="100000" sheet="1" objects="1" scenarios="1"/>
  <mergeCells count="5">
    <mergeCell ref="J21:N21"/>
    <mergeCell ref="J41:N41"/>
    <mergeCell ref="J61:N61"/>
    <mergeCell ref="J80:N80"/>
    <mergeCell ref="J1:N1"/>
  </mergeCells>
  <pageMargins left="0.7" right="0.7" top="0.78740157499999996" bottom="0.78740157499999996"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2"/>
  <sheetViews>
    <sheetView workbookViewId="0">
      <selection activeCell="F13" sqref="F13"/>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101</v>
      </c>
      <c r="B1" s="108" t="s">
        <v>62</v>
      </c>
      <c r="C1" s="109" t="s">
        <v>63</v>
      </c>
      <c r="D1" s="109" t="s">
        <v>64</v>
      </c>
      <c r="E1" s="109" t="s">
        <v>65</v>
      </c>
      <c r="F1" s="109" t="s">
        <v>66</v>
      </c>
      <c r="G1" s="109" t="s">
        <v>21</v>
      </c>
      <c r="J1" s="211" t="s">
        <v>92</v>
      </c>
      <c r="K1" s="212"/>
      <c r="L1" s="212"/>
      <c r="M1" s="212"/>
      <c r="N1" s="213"/>
    </row>
    <row r="2" spans="1:14" ht="15.75" x14ac:dyDescent="0.2">
      <c r="A2" s="110" t="s">
        <v>2</v>
      </c>
      <c r="B2" s="143">
        <v>1.6</v>
      </c>
      <c r="C2" s="143">
        <v>34</v>
      </c>
      <c r="D2" s="141">
        <v>4</v>
      </c>
      <c r="E2" s="143">
        <v>3.2</v>
      </c>
      <c r="F2" s="143">
        <v>0.35</v>
      </c>
      <c r="G2" s="144">
        <v>0</v>
      </c>
      <c r="J2">
        <f>B2/B22</f>
        <v>1</v>
      </c>
      <c r="K2">
        <f>C2/C22</f>
        <v>1</v>
      </c>
      <c r="M2">
        <f>E2/E22</f>
        <v>0.99071207430340569</v>
      </c>
      <c r="N2">
        <f>F2/F22</f>
        <v>0.85365853658536583</v>
      </c>
    </row>
    <row r="3" spans="1:14" ht="15.75" x14ac:dyDescent="0.2">
      <c r="A3" s="110" t="s">
        <v>3</v>
      </c>
      <c r="B3" s="143">
        <v>1.75</v>
      </c>
      <c r="C3" s="143">
        <v>61.32</v>
      </c>
      <c r="D3" s="146" t="s">
        <v>86</v>
      </c>
      <c r="E3" s="143">
        <v>2.62</v>
      </c>
      <c r="F3" s="143">
        <v>0.51</v>
      </c>
      <c r="G3" s="146">
        <v>0</v>
      </c>
      <c r="J3">
        <f t="shared" ref="J3:J17" si="0">B3/B23</f>
        <v>1</v>
      </c>
      <c r="K3">
        <f t="shared" ref="K3:K17" si="1">C3/C23</f>
        <v>1</v>
      </c>
      <c r="M3">
        <f t="shared" ref="M3:M17" si="2">E3/E23</f>
        <v>0.94244604316546776</v>
      </c>
      <c r="N3">
        <f t="shared" ref="N3:N17" si="3">F3/F23</f>
        <v>0.96226415094339623</v>
      </c>
    </row>
    <row r="4" spans="1:14" ht="15.75" x14ac:dyDescent="0.2">
      <c r="A4" s="110" t="s">
        <v>4</v>
      </c>
      <c r="B4" s="143">
        <v>1.32</v>
      </c>
      <c r="C4" s="143">
        <v>130.80000000000001</v>
      </c>
      <c r="D4" s="141">
        <v>5</v>
      </c>
      <c r="E4" s="143">
        <v>4.99</v>
      </c>
      <c r="F4" s="143">
        <v>0.8</v>
      </c>
      <c r="G4" s="144">
        <v>0</v>
      </c>
      <c r="J4">
        <f t="shared" si="0"/>
        <v>1</v>
      </c>
      <c r="K4">
        <f t="shared" si="1"/>
        <v>1</v>
      </c>
      <c r="M4">
        <f t="shared" si="2"/>
        <v>1</v>
      </c>
      <c r="N4">
        <f t="shared" si="3"/>
        <v>0.96385542168674709</v>
      </c>
    </row>
    <row r="5" spans="1:14" ht="15.75" x14ac:dyDescent="0.2">
      <c r="A5" s="110" t="s">
        <v>5</v>
      </c>
      <c r="B5" s="143">
        <v>1.25</v>
      </c>
      <c r="C5" s="143">
        <v>49.08</v>
      </c>
      <c r="D5" s="142">
        <v>43954</v>
      </c>
      <c r="E5" s="143">
        <v>4</v>
      </c>
      <c r="F5" s="143">
        <v>0.64</v>
      </c>
      <c r="G5" s="144">
        <v>0</v>
      </c>
      <c r="J5">
        <f t="shared" si="0"/>
        <v>0.93283582089552231</v>
      </c>
      <c r="K5">
        <f t="shared" si="1"/>
        <v>1</v>
      </c>
      <c r="M5">
        <f t="shared" si="2"/>
        <v>1</v>
      </c>
      <c r="N5">
        <f t="shared" si="3"/>
        <v>1</v>
      </c>
    </row>
    <row r="6" spans="1:14" ht="15.75" x14ac:dyDescent="0.2">
      <c r="A6" s="110" t="s">
        <v>6</v>
      </c>
      <c r="B6" s="143">
        <v>1.55</v>
      </c>
      <c r="C6" s="143">
        <v>56</v>
      </c>
      <c r="D6" s="146" t="s">
        <v>96</v>
      </c>
      <c r="E6" s="143">
        <v>4.2699999999999996</v>
      </c>
      <c r="F6" s="143">
        <v>0.93</v>
      </c>
      <c r="G6" s="146">
        <v>0</v>
      </c>
      <c r="J6">
        <f t="shared" si="0"/>
        <v>1</v>
      </c>
      <c r="K6">
        <f t="shared" si="1"/>
        <v>1</v>
      </c>
      <c r="M6">
        <f t="shared" si="2"/>
        <v>0.98160919540229885</v>
      </c>
      <c r="N6">
        <f t="shared" si="3"/>
        <v>1</v>
      </c>
    </row>
    <row r="7" spans="1:14" ht="15.75" x14ac:dyDescent="0.2">
      <c r="A7" s="110" t="s">
        <v>7</v>
      </c>
      <c r="B7" s="143">
        <v>1.29</v>
      </c>
      <c r="C7" s="143">
        <v>98.4</v>
      </c>
      <c r="D7" s="141">
        <v>5</v>
      </c>
      <c r="E7" s="143">
        <v>3.73</v>
      </c>
      <c r="F7" s="143">
        <v>1.03</v>
      </c>
      <c r="G7" s="145">
        <v>144</v>
      </c>
      <c r="J7">
        <f t="shared" si="0"/>
        <v>1.032</v>
      </c>
      <c r="K7">
        <f t="shared" si="1"/>
        <v>1</v>
      </c>
      <c r="M7">
        <f t="shared" si="2"/>
        <v>0.9467005076142132</v>
      </c>
      <c r="N7">
        <f t="shared" si="3"/>
        <v>1.0098039215686274</v>
      </c>
    </row>
    <row r="8" spans="1:14" ht="15.75" x14ac:dyDescent="0.2">
      <c r="A8" s="110" t="s">
        <v>14</v>
      </c>
      <c r="B8" s="143">
        <v>1.88</v>
      </c>
      <c r="C8" s="143">
        <v>75</v>
      </c>
      <c r="D8" s="146" t="s">
        <v>97</v>
      </c>
      <c r="E8" s="143">
        <v>3.71</v>
      </c>
      <c r="F8" s="143">
        <v>0.7</v>
      </c>
      <c r="G8" s="145">
        <v>111.6</v>
      </c>
      <c r="J8">
        <f t="shared" si="0"/>
        <v>1</v>
      </c>
      <c r="K8">
        <f t="shared" si="1"/>
        <v>1</v>
      </c>
      <c r="M8">
        <f t="shared" si="2"/>
        <v>1</v>
      </c>
      <c r="N8">
        <f t="shared" si="3"/>
        <v>0.87499999999999989</v>
      </c>
    </row>
    <row r="9" spans="1:14" ht="15.75" x14ac:dyDescent="0.2">
      <c r="A9" s="114" t="s">
        <v>30</v>
      </c>
      <c r="B9" s="143">
        <v>1.95</v>
      </c>
      <c r="C9" s="143">
        <v>30.72</v>
      </c>
      <c r="D9" s="141">
        <v>2.5</v>
      </c>
      <c r="E9" s="143">
        <v>3.98</v>
      </c>
      <c r="F9" s="143">
        <v>0.42</v>
      </c>
      <c r="G9" s="144">
        <v>0</v>
      </c>
      <c r="J9">
        <f t="shared" si="0"/>
        <v>1</v>
      </c>
      <c r="K9">
        <f t="shared" si="1"/>
        <v>1</v>
      </c>
      <c r="M9">
        <f t="shared" si="2"/>
        <v>1</v>
      </c>
      <c r="N9">
        <f t="shared" si="3"/>
        <v>1</v>
      </c>
    </row>
    <row r="10" spans="1:14" ht="15.75" x14ac:dyDescent="0.2">
      <c r="A10" s="110" t="s">
        <v>0</v>
      </c>
      <c r="B10" s="143">
        <v>1.28</v>
      </c>
      <c r="C10" s="143">
        <v>104.76</v>
      </c>
      <c r="D10" s="146" t="s">
        <v>97</v>
      </c>
      <c r="E10" s="143">
        <v>4.57</v>
      </c>
      <c r="F10" s="143">
        <v>0.65</v>
      </c>
      <c r="G10" s="144">
        <v>0</v>
      </c>
      <c r="J10">
        <f t="shared" si="0"/>
        <v>1</v>
      </c>
      <c r="K10">
        <f t="shared" si="1"/>
        <v>0.93870967741935496</v>
      </c>
      <c r="M10">
        <f t="shared" si="2"/>
        <v>1</v>
      </c>
      <c r="N10">
        <f t="shared" si="3"/>
        <v>1</v>
      </c>
    </row>
    <row r="11" spans="1:14" ht="15.75" x14ac:dyDescent="0.2">
      <c r="A11" s="110" t="s">
        <v>8</v>
      </c>
      <c r="B11" s="143">
        <v>1.72</v>
      </c>
      <c r="C11" s="143">
        <v>81</v>
      </c>
      <c r="D11" s="141">
        <v>2.5</v>
      </c>
      <c r="E11" s="143">
        <v>4.41</v>
      </c>
      <c r="F11" s="143">
        <v>0.89</v>
      </c>
      <c r="G11" s="144">
        <v>0</v>
      </c>
      <c r="J11">
        <f t="shared" si="0"/>
        <v>1</v>
      </c>
      <c r="K11">
        <f t="shared" si="1"/>
        <v>1</v>
      </c>
      <c r="M11">
        <f t="shared" si="2"/>
        <v>1</v>
      </c>
      <c r="N11">
        <f t="shared" si="3"/>
        <v>1</v>
      </c>
    </row>
    <row r="12" spans="1:14" ht="15.75" x14ac:dyDescent="0.2">
      <c r="A12" s="110" t="s">
        <v>9</v>
      </c>
      <c r="B12" s="143">
        <v>1.48</v>
      </c>
      <c r="C12" s="143">
        <v>127.34</v>
      </c>
      <c r="D12" s="141">
        <v>6.3</v>
      </c>
      <c r="E12" s="143">
        <v>4.16</v>
      </c>
      <c r="F12" s="145">
        <v>0.83499999999999996</v>
      </c>
      <c r="G12" s="145">
        <v>44</v>
      </c>
      <c r="J12">
        <f t="shared" si="0"/>
        <v>1</v>
      </c>
      <c r="K12">
        <f t="shared" si="1"/>
        <v>1</v>
      </c>
      <c r="M12">
        <f t="shared" si="2"/>
        <v>1</v>
      </c>
      <c r="N12">
        <f t="shared" si="3"/>
        <v>0.99404761904761907</v>
      </c>
    </row>
    <row r="13" spans="1:14" ht="15.75" x14ac:dyDescent="0.2">
      <c r="A13" s="110" t="s">
        <v>10</v>
      </c>
      <c r="B13" s="143">
        <v>1.45</v>
      </c>
      <c r="C13" s="143">
        <v>36.840000000000003</v>
      </c>
      <c r="D13" s="141">
        <v>2.5</v>
      </c>
      <c r="E13" s="143">
        <v>4</v>
      </c>
      <c r="F13" s="143">
        <v>1.05</v>
      </c>
      <c r="G13" s="144">
        <v>0</v>
      </c>
      <c r="H13" s="151"/>
      <c r="I13" s="151"/>
      <c r="J13">
        <f t="shared" si="0"/>
        <v>1</v>
      </c>
      <c r="K13">
        <f t="shared" si="1"/>
        <v>1</v>
      </c>
      <c r="M13">
        <f t="shared" si="2"/>
        <v>1</v>
      </c>
      <c r="N13">
        <f t="shared" si="3"/>
        <v>1</v>
      </c>
    </row>
    <row r="14" spans="1:14" ht="15.75" x14ac:dyDescent="0.2">
      <c r="A14" s="110" t="s">
        <v>11</v>
      </c>
      <c r="B14" s="143">
        <v>1.84</v>
      </c>
      <c r="C14" s="143">
        <v>84</v>
      </c>
      <c r="D14" s="141">
        <v>5</v>
      </c>
      <c r="E14" s="143">
        <v>2.85</v>
      </c>
      <c r="F14" s="143">
        <v>0.52</v>
      </c>
      <c r="G14" s="145">
        <v>60</v>
      </c>
      <c r="J14">
        <f t="shared" si="0"/>
        <v>1</v>
      </c>
      <c r="K14">
        <f t="shared" si="1"/>
        <v>1</v>
      </c>
      <c r="M14">
        <f t="shared" si="2"/>
        <v>1</v>
      </c>
      <c r="N14">
        <f t="shared" si="3"/>
        <v>0.98113207547169812</v>
      </c>
    </row>
    <row r="15" spans="1:14" ht="15.75" x14ac:dyDescent="0.2">
      <c r="A15" s="110" t="s">
        <v>12</v>
      </c>
      <c r="B15" s="143">
        <v>2.5</v>
      </c>
      <c r="C15" s="143">
        <v>0</v>
      </c>
      <c r="D15" s="141">
        <v>0</v>
      </c>
      <c r="E15" s="143">
        <v>3.99</v>
      </c>
      <c r="F15" s="143">
        <v>0.72</v>
      </c>
      <c r="G15" s="146">
        <v>0</v>
      </c>
      <c r="J15">
        <f t="shared" si="0"/>
        <v>1.0869565217391306</v>
      </c>
      <c r="K15" t="e">
        <f t="shared" si="1"/>
        <v>#DIV/0!</v>
      </c>
      <c r="M15">
        <f t="shared" si="2"/>
        <v>1</v>
      </c>
      <c r="N15">
        <f t="shared" si="3"/>
        <v>1</v>
      </c>
    </row>
    <row r="16" spans="1:14" ht="15.75" x14ac:dyDescent="0.2">
      <c r="A16" s="114" t="s">
        <v>1</v>
      </c>
      <c r="B16" s="153">
        <v>1.07</v>
      </c>
      <c r="C16" s="143">
        <v>60</v>
      </c>
      <c r="D16" s="170">
        <v>44015</v>
      </c>
      <c r="E16" s="143">
        <v>4.17</v>
      </c>
      <c r="F16" s="143">
        <v>0.67</v>
      </c>
      <c r="G16" s="146">
        <v>0</v>
      </c>
      <c r="J16">
        <f t="shared" si="0"/>
        <v>1</v>
      </c>
      <c r="K16">
        <f t="shared" si="1"/>
        <v>1</v>
      </c>
      <c r="M16">
        <f t="shared" si="2"/>
        <v>1</v>
      </c>
      <c r="N16">
        <f t="shared" si="3"/>
        <v>1</v>
      </c>
    </row>
    <row r="17" spans="1:14" ht="15.75" x14ac:dyDescent="0.2">
      <c r="A17" s="110" t="s">
        <v>13</v>
      </c>
      <c r="B17" s="153">
        <v>0.89</v>
      </c>
      <c r="C17" s="153">
        <v>69.48</v>
      </c>
      <c r="D17" s="141">
        <v>2.5</v>
      </c>
      <c r="E17" s="143">
        <v>2.69</v>
      </c>
      <c r="F17" s="143">
        <v>0.52</v>
      </c>
      <c r="G17" s="145">
        <v>43.2</v>
      </c>
      <c r="J17">
        <f t="shared" si="0"/>
        <v>1.0113636363636365</v>
      </c>
      <c r="K17">
        <f t="shared" si="1"/>
        <v>1</v>
      </c>
      <c r="M17">
        <f t="shared" si="2"/>
        <v>1.1024590163934427</v>
      </c>
      <c r="N17">
        <f t="shared" si="3"/>
        <v>1</v>
      </c>
    </row>
    <row r="21" spans="1:14" ht="47.25" x14ac:dyDescent="0.2">
      <c r="A21" s="107" t="s">
        <v>95</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1.6</v>
      </c>
      <c r="C22" s="143">
        <v>34</v>
      </c>
      <c r="D22" s="141">
        <v>4</v>
      </c>
      <c r="E22" s="143">
        <v>3.23</v>
      </c>
      <c r="F22" s="143">
        <v>0.41</v>
      </c>
      <c r="G22" s="144">
        <v>0</v>
      </c>
      <c r="J22">
        <f>B22/B42</f>
        <v>1.032258064516129</v>
      </c>
      <c r="K22">
        <f>C22/C42</f>
        <v>1.096774193548387</v>
      </c>
      <c r="M22">
        <f>E22/E42</f>
        <v>1.0766666666666667</v>
      </c>
      <c r="N22">
        <f>F22/F42</f>
        <v>1.1714285714285715</v>
      </c>
    </row>
    <row r="23" spans="1:14" ht="15.75" x14ac:dyDescent="0.2">
      <c r="A23" s="110" t="s">
        <v>3</v>
      </c>
      <c r="B23" s="143">
        <v>1.75</v>
      </c>
      <c r="C23" s="143">
        <v>61.32</v>
      </c>
      <c r="D23" s="146" t="s">
        <v>86</v>
      </c>
      <c r="E23" s="143">
        <v>2.78</v>
      </c>
      <c r="F23" s="143">
        <v>0.53</v>
      </c>
      <c r="G23" s="146">
        <v>0</v>
      </c>
      <c r="J23">
        <f t="shared" ref="J23:K37" si="4">B23/B43</f>
        <v>1</v>
      </c>
      <c r="K23">
        <f t="shared" si="4"/>
        <v>1</v>
      </c>
      <c r="M23">
        <f t="shared" ref="M23:N37" si="5">E23/E43</f>
        <v>0.94880546075085315</v>
      </c>
      <c r="N23">
        <f t="shared" si="5"/>
        <v>1</v>
      </c>
    </row>
    <row r="24" spans="1:14" ht="15.75" x14ac:dyDescent="0.2">
      <c r="A24" s="110" t="s">
        <v>4</v>
      </c>
      <c r="B24" s="143">
        <v>1.32</v>
      </c>
      <c r="C24" s="143">
        <v>130.80000000000001</v>
      </c>
      <c r="D24" s="141">
        <v>5</v>
      </c>
      <c r="E24" s="143">
        <v>4.99</v>
      </c>
      <c r="F24" s="143">
        <v>0.83</v>
      </c>
      <c r="G24" s="144">
        <v>0</v>
      </c>
      <c r="J24">
        <f t="shared" si="4"/>
        <v>1.2452830188679245</v>
      </c>
      <c r="K24">
        <f t="shared" si="4"/>
        <v>1</v>
      </c>
      <c r="M24">
        <f t="shared" si="5"/>
        <v>1</v>
      </c>
      <c r="N24">
        <f t="shared" si="5"/>
        <v>1.0506329113924049</v>
      </c>
    </row>
    <row r="25" spans="1:14" ht="15.75" x14ac:dyDescent="0.2">
      <c r="A25" s="110" t="s">
        <v>5</v>
      </c>
      <c r="B25" s="143">
        <v>1.34</v>
      </c>
      <c r="C25" s="143">
        <v>49.08</v>
      </c>
      <c r="D25" s="142">
        <v>43588</v>
      </c>
      <c r="E25" s="143">
        <v>4</v>
      </c>
      <c r="F25" s="143">
        <v>0.64</v>
      </c>
      <c r="G25" s="144">
        <v>0</v>
      </c>
      <c r="J25">
        <f t="shared" si="4"/>
        <v>1.0720000000000001</v>
      </c>
      <c r="K25">
        <f t="shared" si="4"/>
        <v>1</v>
      </c>
      <c r="M25">
        <f t="shared" si="5"/>
        <v>1</v>
      </c>
      <c r="N25">
        <f t="shared" si="5"/>
        <v>1</v>
      </c>
    </row>
    <row r="26" spans="1:14" ht="15.75" x14ac:dyDescent="0.2">
      <c r="A26" s="110" t="s">
        <v>6</v>
      </c>
      <c r="B26" s="143">
        <v>1.55</v>
      </c>
      <c r="C26" s="143">
        <v>56</v>
      </c>
      <c r="D26" s="146" t="s">
        <v>96</v>
      </c>
      <c r="E26" s="143">
        <v>4.3499999999999996</v>
      </c>
      <c r="F26" s="143">
        <v>0.93</v>
      </c>
      <c r="G26" s="146">
        <v>0</v>
      </c>
      <c r="J26">
        <f t="shared" si="4"/>
        <v>1</v>
      </c>
      <c r="K26">
        <f t="shared" si="4"/>
        <v>1.4358974358974359</v>
      </c>
      <c r="M26">
        <f t="shared" si="5"/>
        <v>1</v>
      </c>
      <c r="N26">
        <f t="shared" si="5"/>
        <v>1</v>
      </c>
    </row>
    <row r="27" spans="1:14" ht="15.75" x14ac:dyDescent="0.2">
      <c r="A27" s="110" t="s">
        <v>7</v>
      </c>
      <c r="B27" s="143">
        <v>1.25</v>
      </c>
      <c r="C27" s="143">
        <v>98.4</v>
      </c>
      <c r="D27" s="141">
        <v>5</v>
      </c>
      <c r="E27" s="143">
        <v>3.94</v>
      </c>
      <c r="F27" s="143">
        <v>1.02</v>
      </c>
      <c r="G27" s="145">
        <v>144</v>
      </c>
      <c r="J27">
        <f t="shared" si="4"/>
        <v>1.0964912280701755</v>
      </c>
      <c r="K27">
        <f t="shared" si="4"/>
        <v>1</v>
      </c>
      <c r="M27">
        <f t="shared" si="5"/>
        <v>1.0914127423822715</v>
      </c>
      <c r="N27">
        <f t="shared" si="5"/>
        <v>1.0515463917525774</v>
      </c>
    </row>
    <row r="28" spans="1:14" ht="15.75" x14ac:dyDescent="0.2">
      <c r="A28" s="110" t="s">
        <v>14</v>
      </c>
      <c r="B28" s="143">
        <v>1.88</v>
      </c>
      <c r="C28" s="143">
        <v>75</v>
      </c>
      <c r="D28" s="141">
        <v>5</v>
      </c>
      <c r="E28" s="143">
        <v>3.71</v>
      </c>
      <c r="F28" s="143">
        <v>0.8</v>
      </c>
      <c r="G28" s="145">
        <v>111.6</v>
      </c>
      <c r="J28">
        <f t="shared" si="4"/>
        <v>1</v>
      </c>
      <c r="K28">
        <f t="shared" si="4"/>
        <v>1</v>
      </c>
      <c r="M28">
        <f t="shared" si="5"/>
        <v>1</v>
      </c>
      <c r="N28">
        <f t="shared" si="5"/>
        <v>0.88888888888888895</v>
      </c>
    </row>
    <row r="29" spans="1:14" ht="15.75" x14ac:dyDescent="0.2">
      <c r="A29" s="114" t="s">
        <v>30</v>
      </c>
      <c r="B29" s="143">
        <v>1.95</v>
      </c>
      <c r="C29" s="143">
        <v>30.72</v>
      </c>
      <c r="D29" s="141">
        <v>2.5</v>
      </c>
      <c r="E29" s="143">
        <v>3.98</v>
      </c>
      <c r="F29" s="143">
        <v>0.42</v>
      </c>
      <c r="G29" s="144">
        <v>0</v>
      </c>
      <c r="J29">
        <f t="shared" si="4"/>
        <v>1.0597826086956521</v>
      </c>
      <c r="K29">
        <f t="shared" si="4"/>
        <v>1</v>
      </c>
      <c r="M29">
        <f t="shared" si="5"/>
        <v>1.0257731958762888</v>
      </c>
      <c r="N29">
        <f t="shared" si="5"/>
        <v>1.0499999999999998</v>
      </c>
    </row>
    <row r="30" spans="1:14" ht="15.75" x14ac:dyDescent="0.2">
      <c r="A30" s="110" t="s">
        <v>0</v>
      </c>
      <c r="B30" s="143">
        <v>1.28</v>
      </c>
      <c r="C30" s="143">
        <v>111.6</v>
      </c>
      <c r="D30" s="146" t="s">
        <v>97</v>
      </c>
      <c r="E30" s="143">
        <v>4.57</v>
      </c>
      <c r="F30" s="143">
        <v>0.65</v>
      </c>
      <c r="G30" s="144">
        <v>0</v>
      </c>
      <c r="J30">
        <f t="shared" si="4"/>
        <v>1.0940170940170941</v>
      </c>
      <c r="K30">
        <f t="shared" si="4"/>
        <v>1</v>
      </c>
      <c r="M30">
        <f t="shared" si="5"/>
        <v>1.0088300220750552</v>
      </c>
      <c r="N30">
        <f t="shared" si="5"/>
        <v>0.97014925373134331</v>
      </c>
    </row>
    <row r="31" spans="1:14" ht="15.75" x14ac:dyDescent="0.2">
      <c r="A31" s="110" t="s">
        <v>8</v>
      </c>
      <c r="B31" s="143">
        <v>1.72</v>
      </c>
      <c r="C31" s="143">
        <v>81</v>
      </c>
      <c r="D31" s="141">
        <v>2.5</v>
      </c>
      <c r="E31" s="143">
        <v>4.41</v>
      </c>
      <c r="F31" s="143">
        <v>0.89</v>
      </c>
      <c r="G31" s="144">
        <v>0</v>
      </c>
      <c r="J31">
        <f t="shared" si="4"/>
        <v>1</v>
      </c>
      <c r="K31">
        <f t="shared" si="4"/>
        <v>1</v>
      </c>
      <c r="M31">
        <f t="shared" si="5"/>
        <v>1</v>
      </c>
      <c r="N31">
        <f t="shared" si="5"/>
        <v>1</v>
      </c>
    </row>
    <row r="32" spans="1:14" ht="15.75" x14ac:dyDescent="0.2">
      <c r="A32" s="110" t="s">
        <v>9</v>
      </c>
      <c r="B32" s="143">
        <v>1.48</v>
      </c>
      <c r="C32" s="143">
        <v>127.34</v>
      </c>
      <c r="D32" s="141">
        <v>6.3</v>
      </c>
      <c r="E32" s="143">
        <v>4.16</v>
      </c>
      <c r="F32" s="145">
        <v>0.84</v>
      </c>
      <c r="G32" s="145">
        <v>44</v>
      </c>
      <c r="J32">
        <f t="shared" si="4"/>
        <v>1</v>
      </c>
      <c r="K32">
        <f t="shared" si="4"/>
        <v>1</v>
      </c>
      <c r="M32">
        <f t="shared" si="5"/>
        <v>1</v>
      </c>
      <c r="N32">
        <f t="shared" si="5"/>
        <v>1.0059880239520957</v>
      </c>
    </row>
    <row r="33" spans="1:14" ht="15.75" x14ac:dyDescent="0.2">
      <c r="A33" s="110" t="s">
        <v>10</v>
      </c>
      <c r="B33" s="143">
        <v>1.45</v>
      </c>
      <c r="C33" s="143">
        <v>36.840000000000003</v>
      </c>
      <c r="D33" s="141">
        <v>3.5</v>
      </c>
      <c r="E33" s="143">
        <v>4</v>
      </c>
      <c r="F33" s="143">
        <v>1.05</v>
      </c>
      <c r="G33" s="144">
        <v>0</v>
      </c>
      <c r="H33" s="151"/>
      <c r="I33" s="151"/>
      <c r="J33">
        <f t="shared" si="4"/>
        <v>1</v>
      </c>
      <c r="K33">
        <f t="shared" si="4"/>
        <v>1</v>
      </c>
      <c r="M33">
        <f t="shared" si="5"/>
        <v>0.970873786407767</v>
      </c>
      <c r="N33">
        <f t="shared" si="5"/>
        <v>0.99056603773584906</v>
      </c>
    </row>
    <row r="34" spans="1:14" ht="15.75" x14ac:dyDescent="0.2">
      <c r="A34" s="110" t="s">
        <v>11</v>
      </c>
      <c r="B34" s="143">
        <v>1.84</v>
      </c>
      <c r="C34" s="143">
        <v>84</v>
      </c>
      <c r="D34" s="141">
        <v>5</v>
      </c>
      <c r="E34" s="143">
        <v>2.85</v>
      </c>
      <c r="F34" s="143">
        <v>0.53</v>
      </c>
      <c r="G34" s="145">
        <v>48</v>
      </c>
      <c r="J34">
        <f t="shared" si="4"/>
        <v>1</v>
      </c>
      <c r="K34">
        <f t="shared" si="4"/>
        <v>1</v>
      </c>
      <c r="M34">
        <f t="shared" si="5"/>
        <v>1</v>
      </c>
      <c r="N34">
        <f t="shared" si="5"/>
        <v>1</v>
      </c>
    </row>
    <row r="35" spans="1:14" ht="15.75" x14ac:dyDescent="0.2">
      <c r="A35" s="110" t="s">
        <v>12</v>
      </c>
      <c r="B35" s="143">
        <v>2.2999999999999998</v>
      </c>
      <c r="C35" s="143">
        <v>0</v>
      </c>
      <c r="D35" s="141">
        <v>2.5</v>
      </c>
      <c r="E35" s="143">
        <v>3.99</v>
      </c>
      <c r="F35" s="143">
        <v>0.72</v>
      </c>
      <c r="G35" s="146">
        <v>0</v>
      </c>
      <c r="J35">
        <f t="shared" si="4"/>
        <v>1.0454545454545452</v>
      </c>
      <c r="K35" t="e">
        <f t="shared" si="4"/>
        <v>#DIV/0!</v>
      </c>
      <c r="M35">
        <f t="shared" si="5"/>
        <v>1</v>
      </c>
      <c r="N35">
        <f t="shared" si="5"/>
        <v>1</v>
      </c>
    </row>
    <row r="36" spans="1:14" ht="15.75" x14ac:dyDescent="0.2">
      <c r="A36" s="114" t="s">
        <v>1</v>
      </c>
      <c r="B36" s="153">
        <v>1.07</v>
      </c>
      <c r="C36" s="143">
        <v>60</v>
      </c>
      <c r="D36" s="170" t="s">
        <v>98</v>
      </c>
      <c r="E36" s="143">
        <v>4.17</v>
      </c>
      <c r="F36" s="143">
        <v>0.67</v>
      </c>
      <c r="G36" s="146">
        <v>0</v>
      </c>
      <c r="J36">
        <f t="shared" si="4"/>
        <v>1</v>
      </c>
      <c r="K36">
        <f t="shared" si="4"/>
        <v>1</v>
      </c>
      <c r="M36">
        <f t="shared" si="5"/>
        <v>0.98349056603773577</v>
      </c>
      <c r="N36">
        <f t="shared" si="5"/>
        <v>0.91780821917808231</v>
      </c>
    </row>
    <row r="37" spans="1:14" ht="15.75" x14ac:dyDescent="0.2">
      <c r="A37" s="110" t="s">
        <v>13</v>
      </c>
      <c r="B37" s="153">
        <v>0.88</v>
      </c>
      <c r="C37" s="153">
        <v>69.48</v>
      </c>
      <c r="D37" s="141">
        <v>2.5</v>
      </c>
      <c r="E37" s="143">
        <v>2.44</v>
      </c>
      <c r="F37" s="143">
        <v>0.52</v>
      </c>
      <c r="G37" s="145">
        <v>43.2</v>
      </c>
      <c r="J37">
        <f t="shared" si="4"/>
        <v>1</v>
      </c>
      <c r="K37">
        <f t="shared" si="4"/>
        <v>1</v>
      </c>
      <c r="M37">
        <f t="shared" si="5"/>
        <v>1.0382978723404255</v>
      </c>
      <c r="N37">
        <f t="shared" si="5"/>
        <v>1</v>
      </c>
    </row>
    <row r="41" spans="1:14" ht="47.25" customHeight="1" x14ac:dyDescent="0.2">
      <c r="A41" s="107" t="s">
        <v>93</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1.55</v>
      </c>
      <c r="C42" s="143">
        <v>31</v>
      </c>
      <c r="D42" s="141">
        <v>2.5</v>
      </c>
      <c r="E42" s="143">
        <v>3</v>
      </c>
      <c r="F42" s="143">
        <v>0.35</v>
      </c>
      <c r="G42" s="144">
        <v>0</v>
      </c>
      <c r="J42">
        <f>B43/B61</f>
        <v>1.129032258064516</v>
      </c>
      <c r="K42">
        <f>C43/C61</f>
        <v>1.9780645161290322</v>
      </c>
      <c r="M42">
        <f>E43/E61</f>
        <v>0.97666666666666668</v>
      </c>
      <c r="N42">
        <f>F43/F61</f>
        <v>1.5142857142857145</v>
      </c>
    </row>
    <row r="43" spans="1:14" ht="15.75" x14ac:dyDescent="0.2">
      <c r="A43" s="110" t="s">
        <v>3</v>
      </c>
      <c r="B43" s="143">
        <v>1.75</v>
      </c>
      <c r="C43" s="143">
        <v>61.32</v>
      </c>
      <c r="D43" s="141">
        <v>2.5</v>
      </c>
      <c r="E43" s="143">
        <v>2.93</v>
      </c>
      <c r="F43" s="143">
        <v>0.53</v>
      </c>
      <c r="G43" s="146">
        <v>0</v>
      </c>
      <c r="J43">
        <f>B43/B62</f>
        <v>1</v>
      </c>
      <c r="K43">
        <f>C43/C62</f>
        <v>1</v>
      </c>
      <c r="M43">
        <f>E43/E62</f>
        <v>0.96381578947368429</v>
      </c>
      <c r="N43">
        <f>F43/F62</f>
        <v>0.9464285714285714</v>
      </c>
    </row>
    <row r="44" spans="1:14" ht="15.75" x14ac:dyDescent="0.2">
      <c r="A44" s="110" t="s">
        <v>4</v>
      </c>
      <c r="B44" s="143">
        <v>1.06</v>
      </c>
      <c r="C44" s="143">
        <v>130.80000000000001</v>
      </c>
      <c r="D44" s="141">
        <v>5</v>
      </c>
      <c r="E44" s="143">
        <v>4.99</v>
      </c>
      <c r="F44" s="143">
        <v>0.79</v>
      </c>
      <c r="G44" s="144">
        <v>0</v>
      </c>
      <c r="J44">
        <f t="shared" ref="J44:K54" si="6">B44/B63</f>
        <v>1</v>
      </c>
      <c r="K44">
        <f t="shared" si="6"/>
        <v>1</v>
      </c>
      <c r="M44">
        <f t="shared" ref="M44:N57" si="7">E44/E63</f>
        <v>0.98422090729783041</v>
      </c>
      <c r="N44">
        <f t="shared" si="7"/>
        <v>0.98750000000000004</v>
      </c>
    </row>
    <row r="45" spans="1:14" ht="15.75" x14ac:dyDescent="0.2">
      <c r="A45" s="110" t="s">
        <v>5</v>
      </c>
      <c r="B45" s="143">
        <v>1.25</v>
      </c>
      <c r="C45" s="143">
        <v>49.08</v>
      </c>
      <c r="D45" s="142">
        <v>2.5</v>
      </c>
      <c r="E45" s="143">
        <v>4</v>
      </c>
      <c r="F45" s="143">
        <v>0.64</v>
      </c>
      <c r="G45" s="144">
        <v>0</v>
      </c>
      <c r="J45">
        <f t="shared" si="6"/>
        <v>1</v>
      </c>
      <c r="K45">
        <f t="shared" si="6"/>
        <v>1</v>
      </c>
      <c r="M45">
        <f t="shared" si="7"/>
        <v>1</v>
      </c>
      <c r="N45">
        <f t="shared" si="7"/>
        <v>1</v>
      </c>
    </row>
    <row r="46" spans="1:14" ht="15.75" x14ac:dyDescent="0.2">
      <c r="A46" s="110" t="s">
        <v>6</v>
      </c>
      <c r="B46" s="143">
        <v>1.55</v>
      </c>
      <c r="C46" s="143">
        <v>39</v>
      </c>
      <c r="D46" s="141">
        <v>12</v>
      </c>
      <c r="E46" s="143">
        <v>4.3499999999999996</v>
      </c>
      <c r="F46" s="143">
        <v>0.93</v>
      </c>
      <c r="G46" s="146">
        <v>0</v>
      </c>
      <c r="J46">
        <f t="shared" si="6"/>
        <v>1</v>
      </c>
      <c r="K46">
        <f t="shared" si="6"/>
        <v>1</v>
      </c>
      <c r="M46">
        <f t="shared" si="7"/>
        <v>1</v>
      </c>
      <c r="N46">
        <f t="shared" si="7"/>
        <v>1</v>
      </c>
    </row>
    <row r="47" spans="1:14" ht="15.75" x14ac:dyDescent="0.2">
      <c r="A47" s="110" t="s">
        <v>7</v>
      </c>
      <c r="B47" s="143">
        <v>1.1399999999999999</v>
      </c>
      <c r="C47" s="143">
        <v>98.4</v>
      </c>
      <c r="D47" s="141">
        <v>2.5</v>
      </c>
      <c r="E47" s="143">
        <v>3.61</v>
      </c>
      <c r="F47" s="143">
        <v>0.97</v>
      </c>
      <c r="G47" s="145">
        <v>144</v>
      </c>
      <c r="J47">
        <f t="shared" si="6"/>
        <v>1.0270270270270268</v>
      </c>
      <c r="K47">
        <f t="shared" si="6"/>
        <v>1</v>
      </c>
      <c r="M47">
        <f t="shared" si="7"/>
        <v>1</v>
      </c>
      <c r="N47">
        <f t="shared" si="7"/>
        <v>1</v>
      </c>
    </row>
    <row r="48" spans="1:14" ht="15.75" x14ac:dyDescent="0.2">
      <c r="A48" s="110" t="s">
        <v>14</v>
      </c>
      <c r="B48" s="143">
        <v>1.88</v>
      </c>
      <c r="C48" s="143">
        <v>75</v>
      </c>
      <c r="D48" s="141">
        <v>5</v>
      </c>
      <c r="E48" s="143">
        <v>3.71</v>
      </c>
      <c r="F48" s="143">
        <v>0.9</v>
      </c>
      <c r="G48" s="145">
        <v>111.6</v>
      </c>
      <c r="J48">
        <f t="shared" si="6"/>
        <v>1.2702702702702702</v>
      </c>
      <c r="K48">
        <f t="shared" si="6"/>
        <v>1</v>
      </c>
      <c r="M48">
        <f t="shared" si="7"/>
        <v>1</v>
      </c>
      <c r="N48">
        <f t="shared" si="7"/>
        <v>1</v>
      </c>
    </row>
    <row r="49" spans="1:14" ht="15.75" x14ac:dyDescent="0.2">
      <c r="A49" s="114" t="s">
        <v>30</v>
      </c>
      <c r="B49" s="143">
        <v>1.84</v>
      </c>
      <c r="C49" s="143">
        <v>30.72</v>
      </c>
      <c r="D49" s="141">
        <v>2.5</v>
      </c>
      <c r="E49" s="143">
        <v>3.88</v>
      </c>
      <c r="F49" s="143">
        <v>0.4</v>
      </c>
      <c r="G49" s="144">
        <v>0</v>
      </c>
      <c r="J49">
        <f t="shared" si="6"/>
        <v>1</v>
      </c>
      <c r="K49">
        <f t="shared" si="6"/>
        <v>1</v>
      </c>
      <c r="M49">
        <f t="shared" si="7"/>
        <v>1</v>
      </c>
      <c r="N49">
        <f t="shared" si="7"/>
        <v>1</v>
      </c>
    </row>
    <row r="50" spans="1:14" ht="15.75" x14ac:dyDescent="0.2">
      <c r="A50" s="110" t="s">
        <v>0</v>
      </c>
      <c r="B50" s="143">
        <v>1.17</v>
      </c>
      <c r="C50" s="143">
        <v>111.6</v>
      </c>
      <c r="D50" s="141">
        <v>5</v>
      </c>
      <c r="E50" s="143">
        <v>4.53</v>
      </c>
      <c r="F50" s="143">
        <v>0.67</v>
      </c>
      <c r="G50" s="144">
        <v>0</v>
      </c>
      <c r="J50">
        <f t="shared" si="6"/>
        <v>1.0540540540540539</v>
      </c>
      <c r="K50">
        <f t="shared" si="6"/>
        <v>1</v>
      </c>
      <c r="M50">
        <f t="shared" si="7"/>
        <v>1.063380281690141</v>
      </c>
      <c r="N50">
        <f t="shared" si="7"/>
        <v>1.0307692307692309</v>
      </c>
    </row>
    <row r="51" spans="1:14" ht="15.75" x14ac:dyDescent="0.2">
      <c r="A51" s="110" t="s">
        <v>8</v>
      </c>
      <c r="B51" s="143">
        <v>1.72</v>
      </c>
      <c r="C51" s="143">
        <v>81</v>
      </c>
      <c r="D51" s="141">
        <v>2.5</v>
      </c>
      <c r="E51" s="143">
        <v>4.41</v>
      </c>
      <c r="F51" s="143">
        <v>0.89</v>
      </c>
      <c r="G51" s="144">
        <v>0</v>
      </c>
      <c r="J51">
        <f t="shared" si="6"/>
        <v>1</v>
      </c>
      <c r="K51">
        <f t="shared" si="6"/>
        <v>1</v>
      </c>
      <c r="M51">
        <f t="shared" si="7"/>
        <v>1</v>
      </c>
      <c r="N51">
        <f t="shared" si="7"/>
        <v>1</v>
      </c>
    </row>
    <row r="52" spans="1:14" ht="15.75" x14ac:dyDescent="0.2">
      <c r="A52" s="110" t="s">
        <v>9</v>
      </c>
      <c r="B52" s="143">
        <v>1.48</v>
      </c>
      <c r="C52" s="143">
        <v>127.34</v>
      </c>
      <c r="D52" s="141">
        <v>6.3</v>
      </c>
      <c r="E52" s="143">
        <v>4.16</v>
      </c>
      <c r="F52" s="143">
        <v>0.83499999999999996</v>
      </c>
      <c r="G52" s="145">
        <v>44</v>
      </c>
      <c r="J52">
        <f t="shared" si="6"/>
        <v>1</v>
      </c>
      <c r="K52">
        <f t="shared" si="6"/>
        <v>1</v>
      </c>
      <c r="M52">
        <f t="shared" si="7"/>
        <v>1.0048309178743962</v>
      </c>
      <c r="N52">
        <f t="shared" si="7"/>
        <v>0.99404761904761907</v>
      </c>
    </row>
    <row r="53" spans="1:14" ht="15.75" x14ac:dyDescent="0.2">
      <c r="A53" s="110" t="s">
        <v>10</v>
      </c>
      <c r="B53" s="143">
        <v>1.45</v>
      </c>
      <c r="C53" s="143">
        <v>36.840000000000003</v>
      </c>
      <c r="D53" s="141">
        <v>5</v>
      </c>
      <c r="E53" s="152">
        <v>4.12</v>
      </c>
      <c r="F53" s="152">
        <v>1.06</v>
      </c>
      <c r="G53" s="144">
        <v>0</v>
      </c>
      <c r="H53" s="151"/>
      <c r="I53" s="151"/>
      <c r="J53">
        <f t="shared" si="6"/>
        <v>1.074074074074074</v>
      </c>
      <c r="K53">
        <f t="shared" si="6"/>
        <v>1</v>
      </c>
      <c r="M53">
        <f t="shared" si="7"/>
        <v>1.0325814536340852</v>
      </c>
      <c r="N53">
        <f t="shared" si="7"/>
        <v>1.0816326530612246</v>
      </c>
    </row>
    <row r="54" spans="1:14" ht="15.75" x14ac:dyDescent="0.2">
      <c r="A54" s="110" t="s">
        <v>11</v>
      </c>
      <c r="B54" s="143">
        <v>1.84</v>
      </c>
      <c r="C54" s="143">
        <v>84</v>
      </c>
      <c r="D54" s="141">
        <v>5</v>
      </c>
      <c r="E54" s="143">
        <v>2.85</v>
      </c>
      <c r="F54" s="143">
        <v>0.53</v>
      </c>
      <c r="G54" s="145">
        <v>48</v>
      </c>
      <c r="J54">
        <f t="shared" si="6"/>
        <v>0.94845360824742275</v>
      </c>
      <c r="K54">
        <f t="shared" si="6"/>
        <v>1</v>
      </c>
      <c r="M54">
        <f t="shared" si="7"/>
        <v>0.86890243902439035</v>
      </c>
      <c r="N54">
        <f t="shared" si="7"/>
        <v>1.2325581395348839</v>
      </c>
    </row>
    <row r="55" spans="1:14" ht="15.75" x14ac:dyDescent="0.2">
      <c r="A55" s="110" t="s">
        <v>12</v>
      </c>
      <c r="B55" s="143">
        <v>2.2000000000000002</v>
      </c>
      <c r="C55" s="143">
        <v>0</v>
      </c>
      <c r="D55" s="141">
        <v>2.5</v>
      </c>
      <c r="E55" s="143">
        <v>3.99</v>
      </c>
      <c r="F55" s="143">
        <v>0.72</v>
      </c>
      <c r="G55" s="146">
        <v>0</v>
      </c>
      <c r="J55">
        <f>B55/B74</f>
        <v>1</v>
      </c>
      <c r="M55">
        <f t="shared" si="7"/>
        <v>1</v>
      </c>
      <c r="N55">
        <f t="shared" si="7"/>
        <v>1</v>
      </c>
    </row>
    <row r="56" spans="1:14" ht="15.75" x14ac:dyDescent="0.2">
      <c r="A56" s="114" t="s">
        <v>1</v>
      </c>
      <c r="B56" s="153">
        <v>1.07</v>
      </c>
      <c r="C56" s="143">
        <v>60</v>
      </c>
      <c r="D56" s="147">
        <v>43284</v>
      </c>
      <c r="E56" s="143">
        <v>4.24</v>
      </c>
      <c r="F56" s="143">
        <v>0.73</v>
      </c>
      <c r="G56" s="146">
        <v>0</v>
      </c>
      <c r="J56">
        <f>B56/B75</f>
        <v>0.9224137931034484</v>
      </c>
      <c r="K56">
        <f>C56/C75</f>
        <v>1</v>
      </c>
      <c r="M56">
        <f t="shared" si="7"/>
        <v>1.0023640661938533</v>
      </c>
      <c r="N56">
        <f t="shared" si="7"/>
        <v>1.0138888888888888</v>
      </c>
    </row>
    <row r="57" spans="1:14" ht="15.75" x14ac:dyDescent="0.2">
      <c r="A57" s="110" t="s">
        <v>13</v>
      </c>
      <c r="B57" s="153">
        <v>0.88</v>
      </c>
      <c r="C57" s="153">
        <v>69.48</v>
      </c>
      <c r="D57" s="141">
        <v>2.5</v>
      </c>
      <c r="E57" s="143">
        <v>2.35</v>
      </c>
      <c r="F57" s="143">
        <v>0.52</v>
      </c>
      <c r="G57" s="145">
        <v>43.2</v>
      </c>
      <c r="J57">
        <f>B57/B76</f>
        <v>1</v>
      </c>
      <c r="K57">
        <f>C57/C76</f>
        <v>1</v>
      </c>
      <c r="M57">
        <f t="shared" si="7"/>
        <v>1.0217391304347827</v>
      </c>
      <c r="N57">
        <f t="shared" si="7"/>
        <v>1.04</v>
      </c>
    </row>
    <row r="58" spans="1:14" ht="15.75" x14ac:dyDescent="0.2">
      <c r="A58" s="140"/>
    </row>
    <row r="60" spans="1:14" ht="47.25" x14ac:dyDescent="0.2">
      <c r="A60" s="107" t="s">
        <v>90</v>
      </c>
      <c r="B60" s="108" t="s">
        <v>62</v>
      </c>
      <c r="C60" s="109" t="s">
        <v>63</v>
      </c>
      <c r="D60" s="109" t="s">
        <v>64</v>
      </c>
      <c r="E60" s="109" t="s">
        <v>65</v>
      </c>
      <c r="F60" s="109" t="s">
        <v>66</v>
      </c>
      <c r="G60" s="109" t="s">
        <v>21</v>
      </c>
      <c r="J60" s="211" t="s">
        <v>92</v>
      </c>
      <c r="K60" s="214"/>
      <c r="L60" s="214"/>
      <c r="M60" s="214"/>
      <c r="N60" s="215"/>
    </row>
    <row r="61" spans="1:14" ht="15.75" x14ac:dyDescent="0.2">
      <c r="A61" s="110" t="s">
        <v>2</v>
      </c>
      <c r="B61" s="143">
        <v>1.55</v>
      </c>
      <c r="C61" s="143">
        <v>31</v>
      </c>
      <c r="D61" s="141">
        <v>2.5</v>
      </c>
      <c r="E61" s="143">
        <v>3</v>
      </c>
      <c r="F61" s="143">
        <v>0.35</v>
      </c>
      <c r="G61" s="146">
        <v>0</v>
      </c>
      <c r="J61">
        <f t="shared" ref="J61:K73" si="8">B61/B80</f>
        <v>1</v>
      </c>
      <c r="K61">
        <f t="shared" si="8"/>
        <v>1</v>
      </c>
      <c r="M61">
        <f t="shared" ref="M61:N76" si="9">E61/E80</f>
        <v>1</v>
      </c>
      <c r="N61">
        <f t="shared" si="9"/>
        <v>1</v>
      </c>
    </row>
    <row r="62" spans="1:14" ht="15.75" x14ac:dyDescent="0.2">
      <c r="A62" s="110" t="s">
        <v>3</v>
      </c>
      <c r="B62" s="143">
        <v>1.75</v>
      </c>
      <c r="C62" s="143">
        <v>61.32</v>
      </c>
      <c r="D62" s="144">
        <v>5</v>
      </c>
      <c r="E62" s="143">
        <v>3.04</v>
      </c>
      <c r="F62" s="143">
        <v>0.56000000000000005</v>
      </c>
      <c r="G62" s="144">
        <v>0</v>
      </c>
      <c r="J62">
        <f t="shared" si="8"/>
        <v>1</v>
      </c>
      <c r="K62">
        <f t="shared" si="8"/>
        <v>1</v>
      </c>
      <c r="M62">
        <f t="shared" si="9"/>
        <v>0.977491961414791</v>
      </c>
      <c r="N62">
        <f t="shared" si="9"/>
        <v>0.98245614035087736</v>
      </c>
    </row>
    <row r="63" spans="1:14" ht="15.75" x14ac:dyDescent="0.2">
      <c r="A63" s="110" t="s">
        <v>4</v>
      </c>
      <c r="B63" s="143">
        <v>1.06</v>
      </c>
      <c r="C63" s="143">
        <v>130.80000000000001</v>
      </c>
      <c r="D63" s="141">
        <v>5</v>
      </c>
      <c r="E63" s="143">
        <v>5.07</v>
      </c>
      <c r="F63" s="143">
        <v>0.8</v>
      </c>
      <c r="G63" s="144">
        <v>0</v>
      </c>
      <c r="J63">
        <f t="shared" si="8"/>
        <v>1</v>
      </c>
      <c r="K63">
        <f t="shared" si="8"/>
        <v>1</v>
      </c>
      <c r="M63">
        <f t="shared" si="9"/>
        <v>1.0389344262295084</v>
      </c>
      <c r="N63">
        <f t="shared" si="9"/>
        <v>1.1479408810446263</v>
      </c>
    </row>
    <row r="64" spans="1:14" ht="15.75" x14ac:dyDescent="0.2">
      <c r="A64" s="110" t="s">
        <v>5</v>
      </c>
      <c r="B64" s="143">
        <v>1.25</v>
      </c>
      <c r="C64" s="143">
        <v>49.08</v>
      </c>
      <c r="D64" s="142">
        <v>42858</v>
      </c>
      <c r="E64" s="143">
        <v>4</v>
      </c>
      <c r="F64" s="143">
        <v>0.64</v>
      </c>
      <c r="G64" s="144">
        <v>0</v>
      </c>
      <c r="J64">
        <f t="shared" si="8"/>
        <v>1</v>
      </c>
      <c r="K64">
        <f t="shared" si="8"/>
        <v>1</v>
      </c>
      <c r="M64">
        <f t="shared" si="9"/>
        <v>1</v>
      </c>
      <c r="N64">
        <f t="shared" si="9"/>
        <v>1</v>
      </c>
    </row>
    <row r="65" spans="1:14" ht="15.75" x14ac:dyDescent="0.2">
      <c r="A65" s="110" t="s">
        <v>6</v>
      </c>
      <c r="B65" s="143">
        <v>1.55</v>
      </c>
      <c r="C65" s="143">
        <v>39</v>
      </c>
      <c r="D65" s="141">
        <v>12</v>
      </c>
      <c r="E65" s="143">
        <v>4.3499999999999996</v>
      </c>
      <c r="F65" s="143">
        <v>0.93</v>
      </c>
      <c r="G65" s="146">
        <v>0</v>
      </c>
      <c r="J65">
        <f t="shared" si="8"/>
        <v>1</v>
      </c>
      <c r="K65">
        <f t="shared" si="8"/>
        <v>1</v>
      </c>
      <c r="M65">
        <f t="shared" si="9"/>
        <v>1</v>
      </c>
      <c r="N65">
        <f t="shared" si="9"/>
        <v>1</v>
      </c>
    </row>
    <row r="66" spans="1:14" ht="15.75" x14ac:dyDescent="0.2">
      <c r="A66" s="110" t="s">
        <v>7</v>
      </c>
      <c r="B66" s="143">
        <v>1.1100000000000001</v>
      </c>
      <c r="C66" s="143">
        <v>98.4</v>
      </c>
      <c r="D66" s="141">
        <v>5</v>
      </c>
      <c r="E66" s="143">
        <v>3.61</v>
      </c>
      <c r="F66" s="143">
        <v>0.97</v>
      </c>
      <c r="G66" s="145">
        <v>144</v>
      </c>
      <c r="J66">
        <f t="shared" si="8"/>
        <v>0.98230088495575241</v>
      </c>
      <c r="K66">
        <f t="shared" si="8"/>
        <v>0.97619047619047628</v>
      </c>
      <c r="M66">
        <f t="shared" si="9"/>
        <v>0.98365122615803813</v>
      </c>
      <c r="N66">
        <f t="shared" si="9"/>
        <v>0.97979797979797978</v>
      </c>
    </row>
    <row r="67" spans="1:14" ht="15.75" x14ac:dyDescent="0.2">
      <c r="A67" s="110" t="s">
        <v>14</v>
      </c>
      <c r="B67" s="143">
        <v>1.48</v>
      </c>
      <c r="C67" s="143">
        <v>75</v>
      </c>
      <c r="D67" s="141">
        <v>5</v>
      </c>
      <c r="E67" s="143">
        <v>3.71</v>
      </c>
      <c r="F67" s="143">
        <v>0.9</v>
      </c>
      <c r="G67" s="145">
        <v>111.6</v>
      </c>
      <c r="J67">
        <f t="shared" si="8"/>
        <v>1</v>
      </c>
      <c r="K67">
        <f t="shared" si="8"/>
        <v>1</v>
      </c>
      <c r="M67">
        <f t="shared" si="9"/>
        <v>1</v>
      </c>
      <c r="N67">
        <f t="shared" si="9"/>
        <v>1</v>
      </c>
    </row>
    <row r="68" spans="1:14" ht="15.75" x14ac:dyDescent="0.2">
      <c r="A68" s="114" t="s">
        <v>30</v>
      </c>
      <c r="B68" s="143">
        <v>1.84</v>
      </c>
      <c r="C68" s="143">
        <v>30.72</v>
      </c>
      <c r="D68" s="141">
        <v>5</v>
      </c>
      <c r="E68" s="143">
        <v>3.88</v>
      </c>
      <c r="F68" s="143">
        <v>0.4</v>
      </c>
      <c r="G68" s="144">
        <v>0</v>
      </c>
      <c r="J68">
        <f t="shared" si="8"/>
        <v>1</v>
      </c>
      <c r="K68">
        <f t="shared" si="8"/>
        <v>1</v>
      </c>
      <c r="M68">
        <f t="shared" si="9"/>
        <v>1</v>
      </c>
      <c r="N68">
        <f t="shared" si="9"/>
        <v>1</v>
      </c>
    </row>
    <row r="69" spans="1:14" ht="15.75" x14ac:dyDescent="0.2">
      <c r="A69" s="110" t="s">
        <v>0</v>
      </c>
      <c r="B69" s="143">
        <v>1.1100000000000001</v>
      </c>
      <c r="C69" s="143">
        <v>111.6</v>
      </c>
      <c r="D69" s="141">
        <v>5</v>
      </c>
      <c r="E69" s="143">
        <v>4.26</v>
      </c>
      <c r="F69" s="143">
        <v>0.65</v>
      </c>
      <c r="G69" s="144">
        <v>0</v>
      </c>
      <c r="J69">
        <f t="shared" si="8"/>
        <v>1</v>
      </c>
      <c r="K69">
        <f t="shared" si="8"/>
        <v>0.93561368209255524</v>
      </c>
      <c r="M69">
        <f t="shared" si="9"/>
        <v>1</v>
      </c>
      <c r="N69">
        <f t="shared" si="9"/>
        <v>1</v>
      </c>
    </row>
    <row r="70" spans="1:14" ht="15.75" x14ac:dyDescent="0.2">
      <c r="A70" s="110" t="s">
        <v>8</v>
      </c>
      <c r="B70" s="143">
        <v>1.72</v>
      </c>
      <c r="C70" s="143">
        <v>81</v>
      </c>
      <c r="D70" s="141">
        <v>4</v>
      </c>
      <c r="E70" s="143">
        <v>4.41</v>
      </c>
      <c r="F70" s="143">
        <v>0.89</v>
      </c>
      <c r="G70" s="144">
        <v>0</v>
      </c>
      <c r="J70">
        <f t="shared" si="8"/>
        <v>1</v>
      </c>
      <c r="K70">
        <f t="shared" si="8"/>
        <v>1</v>
      </c>
      <c r="M70">
        <f t="shared" si="9"/>
        <v>1.0376470588235294</v>
      </c>
      <c r="N70">
        <f t="shared" si="9"/>
        <v>1.0595238095238095</v>
      </c>
    </row>
    <row r="71" spans="1:14" ht="15.75" x14ac:dyDescent="0.2">
      <c r="A71" s="110" t="s">
        <v>9</v>
      </c>
      <c r="B71" s="143">
        <v>1.48</v>
      </c>
      <c r="C71" s="143">
        <v>127.34</v>
      </c>
      <c r="D71" s="141">
        <v>5</v>
      </c>
      <c r="E71" s="143">
        <v>4.1399999999999997</v>
      </c>
      <c r="F71" s="143">
        <v>0.84</v>
      </c>
      <c r="G71" s="145">
        <v>44</v>
      </c>
      <c r="J71">
        <f t="shared" si="8"/>
        <v>1</v>
      </c>
      <c r="K71">
        <f t="shared" si="8"/>
        <v>1</v>
      </c>
      <c r="M71">
        <f t="shared" si="9"/>
        <v>0.9951923076923076</v>
      </c>
      <c r="N71">
        <f t="shared" si="9"/>
        <v>1.0059880239520957</v>
      </c>
    </row>
    <row r="72" spans="1:14" ht="15.75" x14ac:dyDescent="0.2">
      <c r="A72" s="110" t="s">
        <v>10</v>
      </c>
      <c r="B72" s="143">
        <v>1.35</v>
      </c>
      <c r="C72" s="143">
        <v>36.840000000000003</v>
      </c>
      <c r="D72" s="141">
        <v>3.5</v>
      </c>
      <c r="E72" s="152">
        <v>3.99</v>
      </c>
      <c r="F72" s="152">
        <v>0.98</v>
      </c>
      <c r="G72" s="144">
        <v>0</v>
      </c>
      <c r="H72" s="151">
        <v>4.3</v>
      </c>
      <c r="I72" s="151">
        <v>1.06</v>
      </c>
      <c r="J72">
        <f t="shared" si="8"/>
        <v>1</v>
      </c>
      <c r="K72">
        <f t="shared" si="8"/>
        <v>1</v>
      </c>
      <c r="M72">
        <f t="shared" si="9"/>
        <v>0.84713375796178347</v>
      </c>
      <c r="N72">
        <f t="shared" si="9"/>
        <v>0.9158878504672896</v>
      </c>
    </row>
    <row r="73" spans="1:14" ht="15.75" x14ac:dyDescent="0.2">
      <c r="A73" s="110" t="s">
        <v>11</v>
      </c>
      <c r="B73" s="143">
        <v>1.94</v>
      </c>
      <c r="C73" s="143">
        <v>84</v>
      </c>
      <c r="D73" s="141">
        <v>5</v>
      </c>
      <c r="E73" s="143">
        <v>3.28</v>
      </c>
      <c r="F73" s="143">
        <v>0.43</v>
      </c>
      <c r="G73" s="145">
        <v>48</v>
      </c>
      <c r="J73">
        <f t="shared" si="8"/>
        <v>0.97487437185929648</v>
      </c>
      <c r="K73">
        <f t="shared" si="8"/>
        <v>1</v>
      </c>
      <c r="M73">
        <f t="shared" si="9"/>
        <v>0.94252873563218387</v>
      </c>
      <c r="N73">
        <f t="shared" si="9"/>
        <v>0.97727272727272729</v>
      </c>
    </row>
    <row r="74" spans="1:14" ht="15.75" x14ac:dyDescent="0.2">
      <c r="A74" s="110" t="s">
        <v>12</v>
      </c>
      <c r="B74" s="143">
        <v>2.2000000000000002</v>
      </c>
      <c r="C74" s="143">
        <v>0</v>
      </c>
      <c r="D74" s="141">
        <v>0</v>
      </c>
      <c r="E74" s="143">
        <v>3.99</v>
      </c>
      <c r="F74" s="143">
        <v>0.72</v>
      </c>
      <c r="G74" s="146">
        <v>0</v>
      </c>
      <c r="J74">
        <f>B74/B93</f>
        <v>1</v>
      </c>
      <c r="M74">
        <f t="shared" si="9"/>
        <v>1</v>
      </c>
      <c r="N74">
        <f t="shared" si="9"/>
        <v>1</v>
      </c>
    </row>
    <row r="75" spans="1:14" ht="15.75" x14ac:dyDescent="0.2">
      <c r="A75" s="114" t="s">
        <v>1</v>
      </c>
      <c r="B75" s="153">
        <v>1.1599999999999999</v>
      </c>
      <c r="C75" s="143">
        <v>60</v>
      </c>
      <c r="D75" s="147">
        <v>42919</v>
      </c>
      <c r="E75" s="143">
        <v>4.2300000000000004</v>
      </c>
      <c r="F75" s="143">
        <v>0.72</v>
      </c>
      <c r="G75" s="146">
        <v>0</v>
      </c>
      <c r="J75">
        <f>B75/B94</f>
        <v>1</v>
      </c>
      <c r="K75">
        <f>C75/C94</f>
        <v>1</v>
      </c>
      <c r="M75">
        <f t="shared" si="9"/>
        <v>0.9769053117782911</v>
      </c>
      <c r="N75">
        <f t="shared" si="9"/>
        <v>1</v>
      </c>
    </row>
    <row r="76" spans="1:14" ht="15.75" x14ac:dyDescent="0.2">
      <c r="A76" s="110" t="s">
        <v>13</v>
      </c>
      <c r="B76" s="153">
        <v>0.88</v>
      </c>
      <c r="C76" s="153">
        <v>69.48</v>
      </c>
      <c r="D76" s="141">
        <v>2.5</v>
      </c>
      <c r="E76" s="143">
        <v>2.2999999999999998</v>
      </c>
      <c r="F76" s="143">
        <v>0.5</v>
      </c>
      <c r="G76" s="145">
        <v>43.2</v>
      </c>
      <c r="J76">
        <f>B76/B95</f>
        <v>1</v>
      </c>
      <c r="K76">
        <f>C76/C95</f>
        <v>1</v>
      </c>
      <c r="M76">
        <f t="shared" si="9"/>
        <v>1</v>
      </c>
      <c r="N76">
        <f t="shared" si="9"/>
        <v>1</v>
      </c>
    </row>
    <row r="77" spans="1:14" ht="15.75" x14ac:dyDescent="0.2">
      <c r="A77" s="140"/>
    </row>
    <row r="79" spans="1:14" ht="47.25" x14ac:dyDescent="0.2">
      <c r="A79" s="107" t="s">
        <v>85</v>
      </c>
      <c r="B79" s="108" t="s">
        <v>62</v>
      </c>
      <c r="C79" s="109" t="s">
        <v>63</v>
      </c>
      <c r="D79" s="109" t="s">
        <v>64</v>
      </c>
      <c r="E79" s="109" t="s">
        <v>65</v>
      </c>
      <c r="F79" s="109" t="s">
        <v>66</v>
      </c>
      <c r="G79" s="109" t="s">
        <v>21</v>
      </c>
    </row>
    <row r="80" spans="1:14" ht="15.75" x14ac:dyDescent="0.2">
      <c r="A80" s="110" t="s">
        <v>2</v>
      </c>
      <c r="B80" s="143">
        <v>1.55</v>
      </c>
      <c r="C80" s="143">
        <v>31</v>
      </c>
      <c r="D80" s="141">
        <v>2.5</v>
      </c>
      <c r="E80" s="143">
        <v>3</v>
      </c>
      <c r="F80" s="143">
        <v>0.35</v>
      </c>
      <c r="G80" s="146"/>
    </row>
    <row r="81" spans="1:9" ht="15.75" x14ac:dyDescent="0.2">
      <c r="A81" s="110" t="s">
        <v>3</v>
      </c>
      <c r="B81" s="143">
        <v>1.75</v>
      </c>
      <c r="C81" s="143">
        <v>61.32</v>
      </c>
      <c r="D81" s="144" t="s">
        <v>86</v>
      </c>
      <c r="E81" s="143">
        <v>3.11</v>
      </c>
      <c r="F81" s="143">
        <v>0.56999999999999995</v>
      </c>
      <c r="G81" s="144"/>
    </row>
    <row r="82" spans="1:9" ht="15.75" x14ac:dyDescent="0.2">
      <c r="A82" s="110" t="s">
        <v>4</v>
      </c>
      <c r="B82" s="143">
        <v>1.06</v>
      </c>
      <c r="C82" s="143">
        <v>130.80000000000001</v>
      </c>
      <c r="D82" s="141">
        <v>5</v>
      </c>
      <c r="E82" s="143">
        <v>4.88</v>
      </c>
      <c r="F82" s="143">
        <v>0.69689999999999996</v>
      </c>
      <c r="G82" s="144"/>
    </row>
    <row r="83" spans="1:9" ht="15.75" x14ac:dyDescent="0.2">
      <c r="A83" s="110" t="s">
        <v>5</v>
      </c>
      <c r="B83" s="143">
        <v>1.25</v>
      </c>
      <c r="C83" s="143">
        <v>49.08</v>
      </c>
      <c r="D83" s="142">
        <v>42493</v>
      </c>
      <c r="E83" s="143">
        <v>4</v>
      </c>
      <c r="F83" s="143">
        <v>0.64</v>
      </c>
      <c r="G83" s="144"/>
    </row>
    <row r="84" spans="1:9" ht="15.75" x14ac:dyDescent="0.2">
      <c r="A84" s="110" t="s">
        <v>6</v>
      </c>
      <c r="B84" s="143">
        <v>1.55</v>
      </c>
      <c r="C84" s="143">
        <v>39</v>
      </c>
      <c r="D84" s="141">
        <v>12</v>
      </c>
      <c r="E84" s="143">
        <v>4.3499999999999996</v>
      </c>
      <c r="F84" s="143">
        <v>0.93</v>
      </c>
      <c r="G84" s="146"/>
    </row>
    <row r="85" spans="1:9" ht="15.75" x14ac:dyDescent="0.2">
      <c r="A85" s="110" t="s">
        <v>7</v>
      </c>
      <c r="B85" s="143">
        <v>1.1299999999999999</v>
      </c>
      <c r="C85" s="143">
        <v>100.8</v>
      </c>
      <c r="D85" s="141">
        <v>5</v>
      </c>
      <c r="E85" s="143">
        <v>3.67</v>
      </c>
      <c r="F85" s="143">
        <v>0.99</v>
      </c>
      <c r="G85" s="145">
        <v>144</v>
      </c>
    </row>
    <row r="86" spans="1:9" ht="15.75" x14ac:dyDescent="0.2">
      <c r="A86" s="110" t="s">
        <v>14</v>
      </c>
      <c r="B86" s="143">
        <v>1.48</v>
      </c>
      <c r="C86" s="143">
        <v>75</v>
      </c>
      <c r="D86" s="141">
        <v>5</v>
      </c>
      <c r="E86" s="143">
        <v>3.71</v>
      </c>
      <c r="F86" s="143">
        <v>0.9</v>
      </c>
      <c r="G86" s="145">
        <v>111.6</v>
      </c>
    </row>
    <row r="87" spans="1:9" ht="15.75" x14ac:dyDescent="0.2">
      <c r="A87" s="114" t="s">
        <v>30</v>
      </c>
      <c r="B87" s="143">
        <v>1.84</v>
      </c>
      <c r="C87" s="143">
        <v>30.72</v>
      </c>
      <c r="D87" s="141">
        <v>5</v>
      </c>
      <c r="E87" s="143">
        <v>3.88</v>
      </c>
      <c r="F87" s="143">
        <v>0.4</v>
      </c>
      <c r="G87" s="144"/>
    </row>
    <row r="88" spans="1:9" ht="15.75" x14ac:dyDescent="0.2">
      <c r="A88" s="110" t="s">
        <v>0</v>
      </c>
      <c r="B88" s="143">
        <v>1.1100000000000001</v>
      </c>
      <c r="C88" s="143">
        <v>119.28</v>
      </c>
      <c r="D88" s="141">
        <v>5</v>
      </c>
      <c r="E88" s="143">
        <v>4.26</v>
      </c>
      <c r="F88" s="143">
        <v>0.65</v>
      </c>
      <c r="G88" s="144"/>
    </row>
    <row r="89" spans="1:9" ht="15.75" x14ac:dyDescent="0.2">
      <c r="A89" s="110" t="s">
        <v>8</v>
      </c>
      <c r="B89" s="143">
        <v>1.72</v>
      </c>
      <c r="C89" s="143">
        <v>81</v>
      </c>
      <c r="D89" s="141">
        <v>5</v>
      </c>
      <c r="E89" s="143">
        <v>4.25</v>
      </c>
      <c r="F89" s="143">
        <v>0.84</v>
      </c>
      <c r="G89" s="144"/>
    </row>
    <row r="90" spans="1:9" ht="15.75" x14ac:dyDescent="0.2">
      <c r="A90" s="110" t="s">
        <v>9</v>
      </c>
      <c r="B90" s="143">
        <v>1.48</v>
      </c>
      <c r="C90" s="143">
        <v>127.34</v>
      </c>
      <c r="D90" s="141">
        <v>5</v>
      </c>
      <c r="E90" s="143">
        <v>4.16</v>
      </c>
      <c r="F90" s="143">
        <v>0.83499999999999996</v>
      </c>
      <c r="G90" s="145">
        <v>44</v>
      </c>
    </row>
    <row r="91" spans="1:9" ht="15.75" x14ac:dyDescent="0.2">
      <c r="A91" s="110" t="s">
        <v>10</v>
      </c>
      <c r="B91" s="143">
        <v>1.35</v>
      </c>
      <c r="C91" s="143">
        <v>36.840000000000003</v>
      </c>
      <c r="D91" s="141">
        <v>2.5</v>
      </c>
      <c r="E91" s="152">
        <v>4.71</v>
      </c>
      <c r="F91" s="152">
        <v>1.07</v>
      </c>
      <c r="G91" s="144"/>
      <c r="H91" s="151">
        <v>5.0199999999999996</v>
      </c>
      <c r="I91" s="151">
        <v>1.1599999999999999</v>
      </c>
    </row>
    <row r="92" spans="1:9" ht="15.75" x14ac:dyDescent="0.2">
      <c r="A92" s="110" t="s">
        <v>11</v>
      </c>
      <c r="B92" s="143">
        <v>1.99</v>
      </c>
      <c r="C92" s="143">
        <v>84</v>
      </c>
      <c r="D92" s="141">
        <v>5</v>
      </c>
      <c r="E92" s="143">
        <v>3.48</v>
      </c>
      <c r="F92" s="143">
        <v>0.44</v>
      </c>
      <c r="G92" s="145">
        <v>48</v>
      </c>
    </row>
    <row r="93" spans="1:9" ht="15.75" x14ac:dyDescent="0.2">
      <c r="A93" s="110" t="s">
        <v>12</v>
      </c>
      <c r="B93" s="143">
        <v>2.2000000000000002</v>
      </c>
      <c r="C93" s="143">
        <v>0</v>
      </c>
      <c r="D93" s="141">
        <v>0</v>
      </c>
      <c r="E93" s="143">
        <v>3.99</v>
      </c>
      <c r="F93" s="143">
        <v>0.72</v>
      </c>
      <c r="G93" s="146"/>
    </row>
    <row r="94" spans="1:9" ht="15.75" x14ac:dyDescent="0.2">
      <c r="A94" s="114" t="s">
        <v>1</v>
      </c>
      <c r="B94" s="143">
        <v>1.1599999999999999</v>
      </c>
      <c r="C94" s="143">
        <v>60</v>
      </c>
      <c r="D94" s="147">
        <v>42554</v>
      </c>
      <c r="E94" s="143">
        <v>4.33</v>
      </c>
      <c r="F94" s="143">
        <v>0.72</v>
      </c>
      <c r="G94" s="146"/>
    </row>
    <row r="95" spans="1:9" ht="15.75" x14ac:dyDescent="0.2">
      <c r="A95" s="110" t="s">
        <v>13</v>
      </c>
      <c r="B95" s="143">
        <v>0.88</v>
      </c>
      <c r="C95" s="143">
        <v>69.48</v>
      </c>
      <c r="D95" s="141">
        <v>2.5</v>
      </c>
      <c r="E95" s="143">
        <v>2.2999999999999998</v>
      </c>
      <c r="F95" s="143">
        <v>0.5</v>
      </c>
      <c r="G95" s="145">
        <v>43.2</v>
      </c>
    </row>
    <row r="96" spans="1:9" ht="15.75" x14ac:dyDescent="0.2">
      <c r="A96" s="140"/>
    </row>
    <row r="98" spans="1:7" ht="47.25" x14ac:dyDescent="0.2">
      <c r="A98" s="107" t="s">
        <v>78</v>
      </c>
      <c r="B98" s="108" t="s">
        <v>62</v>
      </c>
      <c r="C98" s="109" t="s">
        <v>63</v>
      </c>
      <c r="D98" s="109" t="s">
        <v>64</v>
      </c>
      <c r="E98" s="109" t="s">
        <v>65</v>
      </c>
      <c r="F98" s="109" t="s">
        <v>66</v>
      </c>
      <c r="G98" s="109" t="s">
        <v>21</v>
      </c>
    </row>
    <row r="99" spans="1:7" ht="15.75" x14ac:dyDescent="0.2">
      <c r="A99" s="110" t="s">
        <v>2</v>
      </c>
      <c r="B99" s="111">
        <v>1.5</v>
      </c>
      <c r="C99" s="111">
        <v>31</v>
      </c>
      <c r="D99" s="112">
        <v>2.5</v>
      </c>
      <c r="E99" s="111">
        <v>2.7</v>
      </c>
      <c r="F99" s="111">
        <v>0.3</v>
      </c>
      <c r="G99" s="111"/>
    </row>
    <row r="100" spans="1:7" ht="15.75" x14ac:dyDescent="0.2">
      <c r="A100" s="110" t="s">
        <v>3</v>
      </c>
      <c r="B100" s="111">
        <v>1.75</v>
      </c>
      <c r="C100" s="111">
        <v>61.32</v>
      </c>
      <c r="D100" s="112" t="s">
        <v>77</v>
      </c>
      <c r="E100" s="111">
        <v>3.01</v>
      </c>
      <c r="F100" s="111">
        <v>0.52</v>
      </c>
      <c r="G100" s="111"/>
    </row>
    <row r="101" spans="1:7" ht="15.75" x14ac:dyDescent="0.2">
      <c r="A101" s="110" t="s">
        <v>4</v>
      </c>
      <c r="B101" s="111">
        <v>1.06</v>
      </c>
      <c r="C101" s="111">
        <v>122.4</v>
      </c>
      <c r="D101" s="112">
        <v>2.5</v>
      </c>
      <c r="E101" s="111">
        <v>4.88</v>
      </c>
      <c r="F101" s="111">
        <v>0.72</v>
      </c>
      <c r="G101" s="111"/>
    </row>
    <row r="102" spans="1:7" ht="15.75" x14ac:dyDescent="0.2">
      <c r="A102" s="110" t="s">
        <v>5</v>
      </c>
      <c r="B102" s="111">
        <v>1.25</v>
      </c>
      <c r="C102" s="111">
        <v>49.08</v>
      </c>
      <c r="D102" s="113" t="s">
        <v>68</v>
      </c>
      <c r="E102" s="111">
        <v>4</v>
      </c>
      <c r="F102" s="111">
        <v>0.64</v>
      </c>
      <c r="G102" s="111"/>
    </row>
    <row r="103" spans="1:7" ht="15.75" x14ac:dyDescent="0.2">
      <c r="A103" s="110" t="s">
        <v>6</v>
      </c>
      <c r="B103" s="111">
        <v>1.55</v>
      </c>
      <c r="C103" s="111">
        <v>39</v>
      </c>
      <c r="D103" s="112">
        <v>12</v>
      </c>
      <c r="E103" s="111">
        <v>4.3499999999999996</v>
      </c>
      <c r="F103" s="111">
        <v>0.89</v>
      </c>
      <c r="G103" s="111"/>
    </row>
    <row r="104" spans="1:7" ht="15.75" x14ac:dyDescent="0.2">
      <c r="A104" s="110" t="s">
        <v>7</v>
      </c>
      <c r="B104" s="111">
        <v>0.82</v>
      </c>
      <c r="C104" s="111">
        <v>108</v>
      </c>
      <c r="D104" s="112">
        <v>5</v>
      </c>
      <c r="E104" s="111">
        <v>3.61</v>
      </c>
      <c r="F104" s="111">
        <v>1</v>
      </c>
      <c r="G104" s="111">
        <v>144</v>
      </c>
    </row>
    <row r="105" spans="1:7" ht="15.75" x14ac:dyDescent="0.2">
      <c r="A105" s="110" t="s">
        <v>14</v>
      </c>
      <c r="B105" s="111">
        <v>1.08</v>
      </c>
      <c r="C105" s="111">
        <v>123.6</v>
      </c>
      <c r="D105" s="112">
        <v>5</v>
      </c>
      <c r="E105" s="111">
        <v>3.71</v>
      </c>
      <c r="F105" s="111">
        <v>0.9</v>
      </c>
      <c r="G105" s="111">
        <v>111.6</v>
      </c>
    </row>
    <row r="106" spans="1:7" ht="15.75" x14ac:dyDescent="0.2">
      <c r="A106" s="114" t="s">
        <v>30</v>
      </c>
      <c r="B106" s="111">
        <v>1.84</v>
      </c>
      <c r="C106" s="111">
        <v>30.72</v>
      </c>
      <c r="D106" s="112">
        <v>2.5</v>
      </c>
      <c r="E106" s="111">
        <v>4.58</v>
      </c>
      <c r="F106" s="111">
        <v>0</v>
      </c>
      <c r="G106" s="111"/>
    </row>
    <row r="107" spans="1:7" ht="15.75" x14ac:dyDescent="0.2">
      <c r="A107" s="110" t="s">
        <v>0</v>
      </c>
      <c r="B107" s="111">
        <v>1.04</v>
      </c>
      <c r="C107" s="111">
        <v>119.28</v>
      </c>
      <c r="D107" s="115">
        <v>5</v>
      </c>
      <c r="E107" s="111">
        <v>4.21</v>
      </c>
      <c r="F107" s="111">
        <v>0.62</v>
      </c>
      <c r="G107" s="111"/>
    </row>
    <row r="108" spans="1:7" ht="15.75" x14ac:dyDescent="0.2">
      <c r="A108" s="110" t="s">
        <v>8</v>
      </c>
      <c r="B108" s="111">
        <v>1.72</v>
      </c>
      <c r="C108" s="111">
        <v>81</v>
      </c>
      <c r="D108" s="115">
        <v>2.5</v>
      </c>
      <c r="E108" s="111">
        <v>4.25</v>
      </c>
      <c r="F108" s="111">
        <v>0.84</v>
      </c>
      <c r="G108" s="111"/>
    </row>
    <row r="109" spans="1:7" ht="15.75" x14ac:dyDescent="0.2">
      <c r="A109" s="110" t="s">
        <v>9</v>
      </c>
      <c r="B109" s="111">
        <v>1.48</v>
      </c>
      <c r="C109" s="111">
        <v>105.36</v>
      </c>
      <c r="D109" s="115">
        <v>5</v>
      </c>
      <c r="E109" s="111">
        <v>3.88</v>
      </c>
      <c r="F109" s="111">
        <v>0.72</v>
      </c>
      <c r="G109" s="111"/>
    </row>
    <row r="110" spans="1:7" ht="15.75" x14ac:dyDescent="0.2">
      <c r="A110" s="110" t="s">
        <v>10</v>
      </c>
      <c r="B110" s="111">
        <v>1.35</v>
      </c>
      <c r="C110" s="111">
        <v>36.840000000000003</v>
      </c>
      <c r="D110" s="115">
        <v>2.5</v>
      </c>
      <c r="E110" s="111">
        <v>5.09</v>
      </c>
      <c r="F110" s="111">
        <v>1.22</v>
      </c>
      <c r="G110" s="111"/>
    </row>
    <row r="111" spans="1:7" ht="15.75" x14ac:dyDescent="0.2">
      <c r="A111" s="110" t="s">
        <v>11</v>
      </c>
      <c r="B111" s="111">
        <v>1.95</v>
      </c>
      <c r="C111" s="111">
        <v>84</v>
      </c>
      <c r="D111" s="115">
        <v>5</v>
      </c>
      <c r="E111" s="111">
        <v>3.8</v>
      </c>
      <c r="F111" s="111">
        <v>0.44</v>
      </c>
      <c r="G111" s="111"/>
    </row>
    <row r="112" spans="1:7" ht="15.75" x14ac:dyDescent="0.2">
      <c r="A112" s="110" t="s">
        <v>12</v>
      </c>
      <c r="B112" s="111">
        <v>2.2000000000000002</v>
      </c>
      <c r="C112" s="111"/>
      <c r="D112" s="115"/>
      <c r="E112" s="111">
        <v>3.99</v>
      </c>
      <c r="F112" s="111">
        <v>0.72</v>
      </c>
      <c r="G112" s="111"/>
    </row>
    <row r="113" spans="1:7" ht="15.75" x14ac:dyDescent="0.2">
      <c r="A113" s="114" t="s">
        <v>1</v>
      </c>
      <c r="B113" s="111">
        <v>1.1599999999999999</v>
      </c>
      <c r="C113" s="111">
        <v>60</v>
      </c>
      <c r="D113" s="116" t="s">
        <v>69</v>
      </c>
      <c r="E113" s="111">
        <v>4.33</v>
      </c>
      <c r="F113" s="111">
        <v>0.72</v>
      </c>
      <c r="G113" s="111"/>
    </row>
    <row r="114" spans="1:7" ht="15.75" x14ac:dyDescent="0.2">
      <c r="A114" s="110" t="s">
        <v>13</v>
      </c>
      <c r="B114" s="111">
        <v>0.84</v>
      </c>
      <c r="C114" s="111">
        <v>69.48</v>
      </c>
      <c r="D114" s="115">
        <v>2.5</v>
      </c>
      <c r="E114" s="111">
        <v>2.2400000000000002</v>
      </c>
      <c r="F114" s="111">
        <v>0.48</v>
      </c>
      <c r="G114" s="111">
        <v>43.2</v>
      </c>
    </row>
    <row r="116" spans="1:7" x14ac:dyDescent="0.2">
      <c r="A116" s="133"/>
    </row>
    <row r="117" spans="1:7" ht="47.25" x14ac:dyDescent="0.2">
      <c r="A117" s="107" t="s">
        <v>71</v>
      </c>
      <c r="B117" s="108" t="s">
        <v>62</v>
      </c>
      <c r="C117" s="109" t="s">
        <v>63</v>
      </c>
      <c r="D117" s="109" t="s">
        <v>64</v>
      </c>
      <c r="E117" s="109" t="s">
        <v>65</v>
      </c>
      <c r="F117" s="109" t="s">
        <v>66</v>
      </c>
      <c r="G117" s="109" t="s">
        <v>21</v>
      </c>
    </row>
    <row r="118" spans="1:7" ht="15.75" x14ac:dyDescent="0.2">
      <c r="A118" s="110" t="s">
        <v>2</v>
      </c>
      <c r="B118" s="111">
        <v>1.5</v>
      </c>
      <c r="C118" s="111">
        <v>31</v>
      </c>
      <c r="D118" s="112">
        <v>2.5</v>
      </c>
      <c r="E118" s="111">
        <v>2.7</v>
      </c>
      <c r="F118" s="111">
        <v>0.3</v>
      </c>
      <c r="G118" s="111"/>
    </row>
    <row r="119" spans="1:7" ht="15.75" x14ac:dyDescent="0.2">
      <c r="A119" s="110" t="s">
        <v>3</v>
      </c>
      <c r="B119" s="111">
        <v>1.87</v>
      </c>
      <c r="C119" s="111">
        <v>65.64</v>
      </c>
      <c r="D119" s="112" t="s">
        <v>77</v>
      </c>
      <c r="E119" s="111">
        <v>2.84</v>
      </c>
      <c r="F119" s="111">
        <v>0.54</v>
      </c>
      <c r="G119" s="111"/>
    </row>
    <row r="120" spans="1:7" ht="15.75" x14ac:dyDescent="0.2">
      <c r="A120" s="110" t="s">
        <v>4</v>
      </c>
      <c r="B120" s="111">
        <v>1.06</v>
      </c>
      <c r="C120" s="111">
        <v>122.4</v>
      </c>
      <c r="D120" s="112">
        <v>2.5</v>
      </c>
      <c r="E120" s="111">
        <v>4.7300000000000004</v>
      </c>
      <c r="F120" s="111">
        <v>0.72</v>
      </c>
      <c r="G120" s="111"/>
    </row>
    <row r="121" spans="1:7" ht="15.75" x14ac:dyDescent="0.2">
      <c r="A121" s="110" t="s">
        <v>5</v>
      </c>
      <c r="B121" s="111">
        <v>1.25</v>
      </c>
      <c r="C121" s="111">
        <v>49.08</v>
      </c>
      <c r="D121" s="113" t="s">
        <v>68</v>
      </c>
      <c r="E121" s="111">
        <v>4</v>
      </c>
      <c r="F121" s="111">
        <v>0.64</v>
      </c>
      <c r="G121" s="111"/>
    </row>
    <row r="122" spans="1:7" ht="15.75" x14ac:dyDescent="0.2">
      <c r="A122" s="110" t="s">
        <v>6</v>
      </c>
      <c r="B122" s="111">
        <v>1.55</v>
      </c>
      <c r="C122" s="111">
        <v>39</v>
      </c>
      <c r="D122" s="112">
        <v>12</v>
      </c>
      <c r="E122" s="111">
        <v>3.98</v>
      </c>
      <c r="F122" s="111">
        <v>0.84</v>
      </c>
      <c r="G122" s="111"/>
    </row>
    <row r="123" spans="1:7" ht="15.75" x14ac:dyDescent="0.2">
      <c r="A123" s="110" t="s">
        <v>7</v>
      </c>
      <c r="B123" s="111">
        <v>0.75</v>
      </c>
      <c r="C123" s="111">
        <v>108</v>
      </c>
      <c r="D123" s="112">
        <v>5</v>
      </c>
      <c r="E123" s="111">
        <v>3.76</v>
      </c>
      <c r="F123" s="111">
        <v>1.01</v>
      </c>
      <c r="G123" s="111">
        <v>144</v>
      </c>
    </row>
    <row r="124" spans="1:7" ht="15.75" x14ac:dyDescent="0.2">
      <c r="A124" s="110" t="s">
        <v>14</v>
      </c>
      <c r="B124" s="111">
        <v>1.08</v>
      </c>
      <c r="C124" s="111">
        <v>99</v>
      </c>
      <c r="D124" s="112">
        <v>5</v>
      </c>
      <c r="E124" s="111">
        <v>2.89</v>
      </c>
      <c r="F124" s="111">
        <v>0.67</v>
      </c>
      <c r="G124" s="111">
        <v>55.8</v>
      </c>
    </row>
    <row r="125" spans="1:7" ht="15.75" x14ac:dyDescent="0.2">
      <c r="A125" s="114" t="s">
        <v>30</v>
      </c>
      <c r="B125" s="111">
        <v>1.84</v>
      </c>
      <c r="C125" s="111">
        <v>30.72</v>
      </c>
      <c r="D125" s="112">
        <v>2.5</v>
      </c>
      <c r="E125" s="111">
        <v>4.58</v>
      </c>
      <c r="F125" s="111">
        <v>0</v>
      </c>
      <c r="G125" s="111"/>
    </row>
    <row r="126" spans="1:7" ht="15.75" x14ac:dyDescent="0.2">
      <c r="A126" s="110" t="s">
        <v>0</v>
      </c>
      <c r="B126" s="111">
        <v>1.04</v>
      </c>
      <c r="C126" s="111">
        <v>119.28</v>
      </c>
      <c r="D126" s="115">
        <v>5</v>
      </c>
      <c r="E126" s="111">
        <v>4.21</v>
      </c>
      <c r="F126" s="111">
        <v>0.62</v>
      </c>
      <c r="G126" s="111"/>
    </row>
    <row r="127" spans="1:7" ht="15.75" x14ac:dyDescent="0.2">
      <c r="A127" s="110" t="s">
        <v>8</v>
      </c>
      <c r="B127" s="111">
        <v>1.72</v>
      </c>
      <c r="C127" s="111">
        <v>81</v>
      </c>
      <c r="D127" s="115">
        <v>2.5</v>
      </c>
      <c r="E127" s="111">
        <v>4.25</v>
      </c>
      <c r="F127" s="111">
        <v>0.84</v>
      </c>
      <c r="G127" s="111"/>
    </row>
    <row r="128" spans="1:7" ht="15.75" x14ac:dyDescent="0.2">
      <c r="A128" s="110" t="s">
        <v>9</v>
      </c>
      <c r="B128" s="111">
        <v>1.48</v>
      </c>
      <c r="C128" s="111">
        <v>105.36</v>
      </c>
      <c r="D128" s="115">
        <v>5</v>
      </c>
      <c r="E128" s="111">
        <v>3.88</v>
      </c>
      <c r="F128" s="111">
        <v>0.72</v>
      </c>
      <c r="G128" s="111"/>
    </row>
    <row r="129" spans="1:7" ht="15.75" x14ac:dyDescent="0.2">
      <c r="A129" s="110" t="s">
        <v>10</v>
      </c>
      <c r="B129" s="111">
        <v>1.35</v>
      </c>
      <c r="C129" s="111">
        <v>36.840000000000003</v>
      </c>
      <c r="D129" s="115">
        <v>2.5</v>
      </c>
      <c r="E129" s="111">
        <v>5.41</v>
      </c>
      <c r="F129" s="111">
        <v>1.33</v>
      </c>
      <c r="G129" s="111"/>
    </row>
    <row r="130" spans="1:7" ht="15.75" x14ac:dyDescent="0.2">
      <c r="A130" s="110" t="s">
        <v>11</v>
      </c>
      <c r="B130" s="111">
        <v>1.75</v>
      </c>
      <c r="C130" s="111">
        <v>84</v>
      </c>
      <c r="D130" s="115">
        <v>5</v>
      </c>
      <c r="E130" s="111">
        <v>3.58</v>
      </c>
      <c r="F130" s="111">
        <v>0.43</v>
      </c>
      <c r="G130" s="111"/>
    </row>
    <row r="131" spans="1:7" ht="15.75" x14ac:dyDescent="0.2">
      <c r="A131" s="110" t="s">
        <v>12</v>
      </c>
      <c r="B131" s="111">
        <v>2.2000000000000002</v>
      </c>
      <c r="C131" s="111"/>
      <c r="D131" s="115"/>
      <c r="E131" s="111">
        <v>3.99</v>
      </c>
      <c r="F131" s="111">
        <v>0.72</v>
      </c>
      <c r="G131" s="111"/>
    </row>
    <row r="132" spans="1:7" ht="15.75" x14ac:dyDescent="0.2">
      <c r="A132" s="114" t="s">
        <v>1</v>
      </c>
      <c r="B132" s="111">
        <v>1.0900000000000001</v>
      </c>
      <c r="C132" s="111">
        <v>48</v>
      </c>
      <c r="D132" s="116" t="s">
        <v>69</v>
      </c>
      <c r="E132" s="111">
        <v>3.95</v>
      </c>
      <c r="F132" s="111">
        <v>0.65</v>
      </c>
      <c r="G132" s="111"/>
    </row>
    <row r="133" spans="1:7" ht="15.75" x14ac:dyDescent="0.2">
      <c r="A133" s="110" t="s">
        <v>13</v>
      </c>
      <c r="B133" s="111">
        <v>0.84</v>
      </c>
      <c r="C133" s="111">
        <v>65.28</v>
      </c>
      <c r="D133" s="115">
        <v>2.5</v>
      </c>
      <c r="E133" s="111">
        <v>2.13</v>
      </c>
      <c r="F133" s="111">
        <v>0.45</v>
      </c>
      <c r="G133" s="111">
        <v>31.2</v>
      </c>
    </row>
    <row r="134" spans="1:7" ht="15.75" x14ac:dyDescent="0.2">
      <c r="A134" s="140"/>
      <c r="B134" s="148"/>
      <c r="C134" s="148"/>
      <c r="D134" s="149"/>
      <c r="E134" s="148"/>
      <c r="F134" s="148"/>
      <c r="G134" s="148"/>
    </row>
    <row r="136" spans="1:7" ht="47.25" x14ac:dyDescent="0.2">
      <c r="A136" s="107" t="s">
        <v>70</v>
      </c>
      <c r="B136" s="108" t="s">
        <v>62</v>
      </c>
      <c r="C136" s="109" t="s">
        <v>63</v>
      </c>
      <c r="D136" s="109" t="s">
        <v>64</v>
      </c>
      <c r="E136" s="109" t="s">
        <v>65</v>
      </c>
      <c r="F136" s="109" t="s">
        <v>66</v>
      </c>
      <c r="G136" s="109" t="s">
        <v>21</v>
      </c>
    </row>
    <row r="137" spans="1:7" ht="15.75" x14ac:dyDescent="0.2">
      <c r="A137" s="110" t="s">
        <v>2</v>
      </c>
      <c r="B137" s="111">
        <v>1.5</v>
      </c>
      <c r="C137" s="111">
        <v>31</v>
      </c>
      <c r="D137" s="112"/>
      <c r="E137" s="111">
        <v>2.7</v>
      </c>
      <c r="F137" s="111">
        <v>0.3</v>
      </c>
      <c r="G137" s="111"/>
    </row>
    <row r="138" spans="1:7" ht="15.75" x14ac:dyDescent="0.2">
      <c r="A138" s="110" t="s">
        <v>3</v>
      </c>
      <c r="B138" s="111">
        <v>1.75</v>
      </c>
      <c r="C138" s="111">
        <v>61.32</v>
      </c>
      <c r="D138" s="112"/>
      <c r="E138" s="111">
        <v>2.74</v>
      </c>
      <c r="F138" s="111">
        <v>0.53</v>
      </c>
      <c r="G138" s="111"/>
    </row>
    <row r="139" spans="1:7" ht="15.75" x14ac:dyDescent="0.2">
      <c r="A139" s="110" t="s">
        <v>4</v>
      </c>
      <c r="B139" s="111">
        <v>1.06</v>
      </c>
      <c r="C139" s="111">
        <v>122.4</v>
      </c>
      <c r="D139" s="112"/>
      <c r="E139" s="111">
        <v>4.68</v>
      </c>
      <c r="F139" s="111">
        <v>0.72</v>
      </c>
      <c r="G139" s="111"/>
    </row>
    <row r="140" spans="1:7" ht="15.75" x14ac:dyDescent="0.2">
      <c r="A140" s="110" t="s">
        <v>5</v>
      </c>
      <c r="B140" s="111">
        <v>1.25</v>
      </c>
      <c r="C140" s="111">
        <v>49.08</v>
      </c>
      <c r="D140" s="113"/>
      <c r="E140" s="111">
        <v>4.0999999999999996</v>
      </c>
      <c r="F140" s="111">
        <v>0.68</v>
      </c>
      <c r="G140" s="111"/>
    </row>
    <row r="141" spans="1:7" ht="15.75" x14ac:dyDescent="0.2">
      <c r="A141" s="110" t="s">
        <v>6</v>
      </c>
      <c r="B141" s="111">
        <v>1.55</v>
      </c>
      <c r="C141" s="111">
        <v>39</v>
      </c>
      <c r="D141" s="112"/>
      <c r="E141" s="111">
        <v>3.98</v>
      </c>
      <c r="F141" s="111">
        <v>0.84</v>
      </c>
      <c r="G141" s="111"/>
    </row>
    <row r="142" spans="1:7" ht="15.75" x14ac:dyDescent="0.2">
      <c r="A142" s="110" t="s">
        <v>7</v>
      </c>
      <c r="B142" s="111">
        <v>0.75</v>
      </c>
      <c r="C142" s="111">
        <v>108</v>
      </c>
      <c r="D142" s="112"/>
      <c r="E142" s="111">
        <v>3.76</v>
      </c>
      <c r="F142" s="111">
        <v>1.0900000000000001</v>
      </c>
      <c r="G142" s="111">
        <v>156</v>
      </c>
    </row>
    <row r="143" spans="1:7" ht="15.75" x14ac:dyDescent="0.2">
      <c r="A143" s="110" t="s">
        <v>14</v>
      </c>
      <c r="B143" s="111">
        <v>1.08</v>
      </c>
      <c r="C143" s="111">
        <v>99</v>
      </c>
      <c r="D143" s="112"/>
      <c r="E143" s="111">
        <v>2.89</v>
      </c>
      <c r="F143" s="111">
        <v>0.67</v>
      </c>
      <c r="G143" s="111">
        <v>55.8</v>
      </c>
    </row>
    <row r="144" spans="1:7" ht="15.75" x14ac:dyDescent="0.2">
      <c r="A144" s="114" t="s">
        <v>30</v>
      </c>
      <c r="B144" s="111">
        <v>1.84</v>
      </c>
      <c r="C144" s="111">
        <v>30.72</v>
      </c>
      <c r="D144" s="112"/>
      <c r="E144" s="111">
        <v>4.58</v>
      </c>
      <c r="F144" s="111"/>
      <c r="G144" s="111"/>
    </row>
    <row r="145" spans="1:7" ht="15.75" x14ac:dyDescent="0.2">
      <c r="A145" s="110" t="s">
        <v>0</v>
      </c>
      <c r="B145" s="111">
        <v>1.04</v>
      </c>
      <c r="C145" s="111">
        <v>111.24</v>
      </c>
      <c r="D145" s="115"/>
      <c r="E145" s="111">
        <v>4.3600000000000003</v>
      </c>
      <c r="F145" s="111">
        <v>0.62</v>
      </c>
      <c r="G145" s="111"/>
    </row>
    <row r="146" spans="1:7" ht="15.75" x14ac:dyDescent="0.2">
      <c r="A146" s="110" t="s">
        <v>8</v>
      </c>
      <c r="B146" s="111">
        <v>1.72</v>
      </c>
      <c r="C146" s="111">
        <v>81</v>
      </c>
      <c r="D146" s="115"/>
      <c r="E146" s="111">
        <v>4.25</v>
      </c>
      <c r="F146" s="111">
        <v>0.86</v>
      </c>
      <c r="G146" s="111"/>
    </row>
    <row r="147" spans="1:7" ht="15.75" x14ac:dyDescent="0.2">
      <c r="A147" s="110" t="s">
        <v>9</v>
      </c>
      <c r="B147" s="111">
        <v>1.48</v>
      </c>
      <c r="C147" s="111">
        <v>105.36</v>
      </c>
      <c r="D147" s="115"/>
      <c r="E147" s="111">
        <v>3.88</v>
      </c>
      <c r="F147" s="111">
        <v>0.72</v>
      </c>
      <c r="G147" s="111"/>
    </row>
    <row r="148" spans="1:7" ht="15.75" x14ac:dyDescent="0.2">
      <c r="A148" s="110" t="s">
        <v>10</v>
      </c>
      <c r="B148" s="111">
        <v>1.35</v>
      </c>
      <c r="C148" s="111">
        <v>36.840000000000003</v>
      </c>
      <c r="D148" s="115"/>
      <c r="E148" s="111">
        <v>4.1500000000000004</v>
      </c>
      <c r="F148" s="111">
        <v>1.02</v>
      </c>
      <c r="G148" s="111"/>
    </row>
    <row r="149" spans="1:7" ht="15.75" x14ac:dyDescent="0.2">
      <c r="A149" s="110" t="s">
        <v>11</v>
      </c>
      <c r="B149" s="111">
        <v>1.75</v>
      </c>
      <c r="C149" s="111">
        <v>84</v>
      </c>
      <c r="D149" s="115"/>
      <c r="E149" s="111">
        <v>3.58</v>
      </c>
      <c r="F149" s="111">
        <v>0.43</v>
      </c>
      <c r="G149" s="111"/>
    </row>
    <row r="150" spans="1:7" ht="15.75" x14ac:dyDescent="0.2">
      <c r="A150" s="110" t="s">
        <v>12</v>
      </c>
      <c r="B150" s="111">
        <v>2.2000000000000002</v>
      </c>
      <c r="C150" s="111"/>
      <c r="D150" s="115"/>
      <c r="E150" s="111">
        <v>3.63</v>
      </c>
      <c r="F150" s="111">
        <v>0.66</v>
      </c>
      <c r="G150" s="111"/>
    </row>
    <row r="151" spans="1:7" ht="15.75" x14ac:dyDescent="0.2">
      <c r="A151" s="114" t="s">
        <v>1</v>
      </c>
      <c r="B151" s="111">
        <v>1.0900000000000001</v>
      </c>
      <c r="C151" s="111">
        <v>48</v>
      </c>
      <c r="D151" s="116"/>
      <c r="E151" s="111">
        <v>3.77</v>
      </c>
      <c r="F151" s="111">
        <v>0.61</v>
      </c>
      <c r="G151" s="111"/>
    </row>
    <row r="152" spans="1:7" ht="15.75" x14ac:dyDescent="0.2">
      <c r="A152" s="110" t="s">
        <v>13</v>
      </c>
      <c r="B152" s="111">
        <v>0.84</v>
      </c>
      <c r="C152" s="111">
        <v>65.28</v>
      </c>
      <c r="D152" s="115"/>
      <c r="E152" s="111">
        <v>2.2200000000000002</v>
      </c>
      <c r="F152" s="111">
        <v>0.38</v>
      </c>
      <c r="G152" s="111">
        <v>31.2</v>
      </c>
    </row>
  </sheetData>
  <sheetProtection algorithmName="SHA-512" hashValue="mpCeQD44hFrDMVCSWyREAHd+yjPFGnMBLv0bNBwW33yfV6P5Ebm/iD0mbq+3vSVLc5xOXqTnWmOf5NWGdejAyQ==" saltValue="Vnzj242K9nWIn6WZVYY7aA==" spinCount="100000" sheet="1" objects="1" scenarios="1"/>
  <mergeCells count="4">
    <mergeCell ref="J21:N21"/>
    <mergeCell ref="J41:N41"/>
    <mergeCell ref="J60:N60"/>
    <mergeCell ref="J1:N1"/>
  </mergeCells>
  <pageMargins left="0.7" right="0.7" top="0.78740157499999996" bottom="0.78740157499999996" header="0.3" footer="0.3"/>
  <pageSetup paperSize="9"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32"/>
  <sheetViews>
    <sheetView workbookViewId="0">
      <selection activeCell="F14" sqref="F14"/>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95</v>
      </c>
      <c r="B1" s="108" t="s">
        <v>62</v>
      </c>
      <c r="C1" s="109" t="s">
        <v>63</v>
      </c>
      <c r="D1" s="109" t="s">
        <v>64</v>
      </c>
      <c r="E1" s="109" t="s">
        <v>65</v>
      </c>
      <c r="F1" s="109" t="s">
        <v>66</v>
      </c>
      <c r="G1" s="109" t="s">
        <v>21</v>
      </c>
      <c r="J1" s="211" t="s">
        <v>92</v>
      </c>
      <c r="K1" s="212"/>
      <c r="L1" s="212"/>
      <c r="M1" s="212"/>
      <c r="N1" s="213"/>
    </row>
    <row r="2" spans="1:14" ht="15.75" x14ac:dyDescent="0.2">
      <c r="A2" s="110" t="s">
        <v>2</v>
      </c>
      <c r="B2" s="143">
        <v>1.6</v>
      </c>
      <c r="C2" s="143">
        <v>34</v>
      </c>
      <c r="D2" s="141">
        <v>4</v>
      </c>
      <c r="E2" s="143">
        <v>3.23</v>
      </c>
      <c r="F2" s="143">
        <v>0.41</v>
      </c>
      <c r="G2" s="144">
        <v>0</v>
      </c>
      <c r="J2">
        <f>B2/B22</f>
        <v>1.032258064516129</v>
      </c>
      <c r="K2">
        <f>C2/C22</f>
        <v>1.096774193548387</v>
      </c>
      <c r="M2">
        <f>E2/E22</f>
        <v>1.0766666666666667</v>
      </c>
      <c r="N2">
        <f>F2/F22</f>
        <v>1.1714285714285715</v>
      </c>
    </row>
    <row r="3" spans="1:14" ht="15.75" x14ac:dyDescent="0.2">
      <c r="A3" s="110" t="s">
        <v>3</v>
      </c>
      <c r="B3" s="143">
        <v>1.75</v>
      </c>
      <c r="C3" s="143">
        <v>61.32</v>
      </c>
      <c r="D3" s="146" t="s">
        <v>86</v>
      </c>
      <c r="E3" s="143">
        <v>2.78</v>
      </c>
      <c r="F3" s="143">
        <v>0.53</v>
      </c>
      <c r="G3" s="146">
        <v>0</v>
      </c>
      <c r="J3">
        <f t="shared" ref="J3:J17" si="0">B3/B23</f>
        <v>1</v>
      </c>
      <c r="K3">
        <f t="shared" ref="K3:K17" si="1">C3/C23</f>
        <v>1</v>
      </c>
      <c r="M3">
        <f t="shared" ref="M3:M17" si="2">E3/E23</f>
        <v>0.94880546075085315</v>
      </c>
      <c r="N3">
        <f t="shared" ref="N3:N17" si="3">F3/F23</f>
        <v>1</v>
      </c>
    </row>
    <row r="4" spans="1:14" ht="15.75" x14ac:dyDescent="0.2">
      <c r="A4" s="110" t="s">
        <v>4</v>
      </c>
      <c r="B4" s="143">
        <v>1.32</v>
      </c>
      <c r="C4" s="143">
        <v>130.80000000000001</v>
      </c>
      <c r="D4" s="141">
        <v>5</v>
      </c>
      <c r="E4" s="143">
        <v>4.99</v>
      </c>
      <c r="F4" s="143">
        <v>0.83</v>
      </c>
      <c r="G4" s="144">
        <v>0</v>
      </c>
      <c r="J4">
        <f t="shared" si="0"/>
        <v>1.2452830188679245</v>
      </c>
      <c r="K4">
        <f t="shared" si="1"/>
        <v>1</v>
      </c>
      <c r="M4">
        <f t="shared" si="2"/>
        <v>1</v>
      </c>
      <c r="N4">
        <f t="shared" si="3"/>
        <v>1.0506329113924049</v>
      </c>
    </row>
    <row r="5" spans="1:14" ht="15.75" x14ac:dyDescent="0.2">
      <c r="A5" s="110" t="s">
        <v>5</v>
      </c>
      <c r="B5" s="143">
        <v>1.34</v>
      </c>
      <c r="C5" s="143">
        <v>49.08</v>
      </c>
      <c r="D5" s="142">
        <v>43588</v>
      </c>
      <c r="E5" s="143">
        <v>4</v>
      </c>
      <c r="F5" s="143">
        <v>0.64</v>
      </c>
      <c r="G5" s="144">
        <v>0</v>
      </c>
      <c r="J5">
        <f t="shared" si="0"/>
        <v>1.0720000000000001</v>
      </c>
      <c r="K5">
        <f t="shared" si="1"/>
        <v>1</v>
      </c>
      <c r="M5">
        <f t="shared" si="2"/>
        <v>1</v>
      </c>
      <c r="N5">
        <f t="shared" si="3"/>
        <v>1</v>
      </c>
    </row>
    <row r="6" spans="1:14" ht="15.75" x14ac:dyDescent="0.2">
      <c r="A6" s="110" t="s">
        <v>6</v>
      </c>
      <c r="B6" s="143">
        <v>1.55</v>
      </c>
      <c r="C6" s="143">
        <v>56</v>
      </c>
      <c r="D6" s="146" t="s">
        <v>96</v>
      </c>
      <c r="E6" s="143">
        <v>4.3499999999999996</v>
      </c>
      <c r="F6" s="143">
        <v>0.93</v>
      </c>
      <c r="G6" s="146">
        <v>0</v>
      </c>
      <c r="J6">
        <f t="shared" si="0"/>
        <v>1</v>
      </c>
      <c r="K6">
        <f t="shared" si="1"/>
        <v>1.4358974358974359</v>
      </c>
      <c r="M6">
        <f t="shared" si="2"/>
        <v>1</v>
      </c>
      <c r="N6">
        <f t="shared" si="3"/>
        <v>1</v>
      </c>
    </row>
    <row r="7" spans="1:14" ht="15.75" x14ac:dyDescent="0.2">
      <c r="A7" s="110" t="s">
        <v>7</v>
      </c>
      <c r="B7" s="143">
        <v>1.25</v>
      </c>
      <c r="C7" s="143">
        <v>98.4</v>
      </c>
      <c r="D7" s="141">
        <v>5</v>
      </c>
      <c r="E7" s="143">
        <v>3.94</v>
      </c>
      <c r="F7" s="143">
        <v>1.02</v>
      </c>
      <c r="G7" s="145">
        <v>144</v>
      </c>
      <c r="J7">
        <f t="shared" si="0"/>
        <v>1.0964912280701755</v>
      </c>
      <c r="K7">
        <f t="shared" si="1"/>
        <v>1</v>
      </c>
      <c r="M7">
        <f t="shared" si="2"/>
        <v>1.0914127423822715</v>
      </c>
      <c r="N7">
        <f t="shared" si="3"/>
        <v>1.0515463917525774</v>
      </c>
    </row>
    <row r="8" spans="1:14" ht="15.75" x14ac:dyDescent="0.2">
      <c r="A8" s="110" t="s">
        <v>14</v>
      </c>
      <c r="B8" s="143">
        <v>1.88</v>
      </c>
      <c r="C8" s="143">
        <v>75</v>
      </c>
      <c r="D8" s="141">
        <v>5</v>
      </c>
      <c r="E8" s="143">
        <v>3.71</v>
      </c>
      <c r="F8" s="143">
        <v>0.8</v>
      </c>
      <c r="G8" s="145">
        <v>111.6</v>
      </c>
      <c r="J8">
        <f t="shared" si="0"/>
        <v>1</v>
      </c>
      <c r="K8">
        <f t="shared" si="1"/>
        <v>1</v>
      </c>
      <c r="M8">
        <f t="shared" si="2"/>
        <v>1</v>
      </c>
      <c r="N8">
        <f t="shared" si="3"/>
        <v>0.88888888888888895</v>
      </c>
    </row>
    <row r="9" spans="1:14" ht="15.75" x14ac:dyDescent="0.2">
      <c r="A9" s="114" t="s">
        <v>30</v>
      </c>
      <c r="B9" s="143">
        <v>1.95</v>
      </c>
      <c r="C9" s="143">
        <v>30.72</v>
      </c>
      <c r="D9" s="141">
        <v>2.5</v>
      </c>
      <c r="E9" s="143">
        <v>3.98</v>
      </c>
      <c r="F9" s="143">
        <v>0.42</v>
      </c>
      <c r="G9" s="144">
        <v>0</v>
      </c>
      <c r="J9">
        <f t="shared" si="0"/>
        <v>1.0597826086956521</v>
      </c>
      <c r="K9">
        <f t="shared" si="1"/>
        <v>1</v>
      </c>
      <c r="M9">
        <f t="shared" si="2"/>
        <v>1.0257731958762888</v>
      </c>
      <c r="N9">
        <f t="shared" si="3"/>
        <v>1.0499999999999998</v>
      </c>
    </row>
    <row r="10" spans="1:14" ht="15.75" x14ac:dyDescent="0.2">
      <c r="A10" s="110" t="s">
        <v>0</v>
      </c>
      <c r="B10" s="143">
        <v>1.28</v>
      </c>
      <c r="C10" s="143">
        <v>111.6</v>
      </c>
      <c r="D10" s="146" t="s">
        <v>97</v>
      </c>
      <c r="E10" s="143">
        <v>4.57</v>
      </c>
      <c r="F10" s="143">
        <v>0.65</v>
      </c>
      <c r="G10" s="144">
        <v>0</v>
      </c>
      <c r="J10">
        <f t="shared" si="0"/>
        <v>1.0940170940170941</v>
      </c>
      <c r="K10">
        <f t="shared" si="1"/>
        <v>1</v>
      </c>
      <c r="M10">
        <f t="shared" si="2"/>
        <v>1.0088300220750552</v>
      </c>
      <c r="N10">
        <f t="shared" si="3"/>
        <v>0.97014925373134331</v>
      </c>
    </row>
    <row r="11" spans="1:14" ht="15.75" x14ac:dyDescent="0.2">
      <c r="A11" s="110" t="s">
        <v>8</v>
      </c>
      <c r="B11" s="143">
        <v>1.72</v>
      </c>
      <c r="C11" s="143">
        <v>81</v>
      </c>
      <c r="D11" s="141">
        <v>2.5</v>
      </c>
      <c r="E11" s="143">
        <v>4.41</v>
      </c>
      <c r="F11" s="143">
        <v>0.89</v>
      </c>
      <c r="G11" s="144">
        <v>0</v>
      </c>
      <c r="J11">
        <f t="shared" si="0"/>
        <v>1</v>
      </c>
      <c r="K11">
        <f t="shared" si="1"/>
        <v>1</v>
      </c>
      <c r="M11">
        <f t="shared" si="2"/>
        <v>1</v>
      </c>
      <c r="N11">
        <f t="shared" si="3"/>
        <v>1</v>
      </c>
    </row>
    <row r="12" spans="1:14" ht="15.75" x14ac:dyDescent="0.2">
      <c r="A12" s="110" t="s">
        <v>9</v>
      </c>
      <c r="B12" s="143">
        <v>1.48</v>
      </c>
      <c r="C12" s="143">
        <v>127.34</v>
      </c>
      <c r="D12" s="141">
        <v>6.3</v>
      </c>
      <c r="E12" s="143">
        <v>4.16</v>
      </c>
      <c r="F12" s="145">
        <v>0.84</v>
      </c>
      <c r="G12" s="145">
        <v>44</v>
      </c>
      <c r="J12">
        <f t="shared" si="0"/>
        <v>1</v>
      </c>
      <c r="K12">
        <f t="shared" si="1"/>
        <v>1</v>
      </c>
      <c r="M12">
        <f t="shared" si="2"/>
        <v>1</v>
      </c>
      <c r="N12">
        <f t="shared" si="3"/>
        <v>1.0059880239520957</v>
      </c>
    </row>
    <row r="13" spans="1:14" ht="15.75" x14ac:dyDescent="0.2">
      <c r="A13" s="110" t="s">
        <v>10</v>
      </c>
      <c r="B13" s="143">
        <v>1.45</v>
      </c>
      <c r="C13" s="143">
        <v>36.840000000000003</v>
      </c>
      <c r="D13" s="141">
        <v>3.5</v>
      </c>
      <c r="E13" s="143">
        <v>4</v>
      </c>
      <c r="F13" s="143">
        <v>1.05</v>
      </c>
      <c r="G13" s="144">
        <v>0</v>
      </c>
      <c r="H13" s="151"/>
      <c r="I13" s="151"/>
      <c r="J13">
        <f t="shared" si="0"/>
        <v>1</v>
      </c>
      <c r="K13">
        <f t="shared" si="1"/>
        <v>1</v>
      </c>
      <c r="M13">
        <f t="shared" si="2"/>
        <v>0.970873786407767</v>
      </c>
      <c r="N13">
        <f t="shared" si="3"/>
        <v>0.99056603773584906</v>
      </c>
    </row>
    <row r="14" spans="1:14" ht="15.75" x14ac:dyDescent="0.2">
      <c r="A14" s="110" t="s">
        <v>11</v>
      </c>
      <c r="B14" s="143">
        <v>1.84</v>
      </c>
      <c r="C14" s="143">
        <v>84</v>
      </c>
      <c r="D14" s="141">
        <v>5</v>
      </c>
      <c r="E14" s="143">
        <v>2.85</v>
      </c>
      <c r="F14" s="143">
        <v>0.53</v>
      </c>
      <c r="G14" s="145">
        <v>48</v>
      </c>
      <c r="J14">
        <f t="shared" si="0"/>
        <v>1</v>
      </c>
      <c r="K14">
        <f t="shared" si="1"/>
        <v>1</v>
      </c>
      <c r="M14">
        <f t="shared" si="2"/>
        <v>1</v>
      </c>
      <c r="N14">
        <f t="shared" si="3"/>
        <v>1</v>
      </c>
    </row>
    <row r="15" spans="1:14" ht="15.75" x14ac:dyDescent="0.2">
      <c r="A15" s="110" t="s">
        <v>12</v>
      </c>
      <c r="B15" s="143">
        <v>2.2999999999999998</v>
      </c>
      <c r="C15" s="143">
        <v>0</v>
      </c>
      <c r="D15" s="141">
        <v>2.5</v>
      </c>
      <c r="E15" s="143">
        <v>3.99</v>
      </c>
      <c r="F15" s="143">
        <v>0.72</v>
      </c>
      <c r="G15" s="146">
        <v>0</v>
      </c>
      <c r="J15">
        <f t="shared" si="0"/>
        <v>1.0454545454545452</v>
      </c>
      <c r="K15" t="e">
        <f t="shared" si="1"/>
        <v>#DIV/0!</v>
      </c>
      <c r="M15">
        <f t="shared" si="2"/>
        <v>1</v>
      </c>
      <c r="N15">
        <f t="shared" si="3"/>
        <v>1</v>
      </c>
    </row>
    <row r="16" spans="1:14" ht="15.75" x14ac:dyDescent="0.2">
      <c r="A16" s="114" t="s">
        <v>1</v>
      </c>
      <c r="B16" s="153">
        <v>1.07</v>
      </c>
      <c r="C16" s="143">
        <v>60</v>
      </c>
      <c r="D16" s="170" t="s">
        <v>98</v>
      </c>
      <c r="E16" s="143">
        <v>4.17</v>
      </c>
      <c r="F16" s="143">
        <v>0.67</v>
      </c>
      <c r="G16" s="146">
        <v>0</v>
      </c>
      <c r="J16">
        <f t="shared" si="0"/>
        <v>1</v>
      </c>
      <c r="K16">
        <f t="shared" si="1"/>
        <v>1</v>
      </c>
      <c r="M16">
        <f t="shared" si="2"/>
        <v>0.98349056603773577</v>
      </c>
      <c r="N16">
        <f t="shared" si="3"/>
        <v>0.91780821917808231</v>
      </c>
    </row>
    <row r="17" spans="1:14" ht="15.75" x14ac:dyDescent="0.2">
      <c r="A17" s="110" t="s">
        <v>13</v>
      </c>
      <c r="B17" s="153">
        <v>0.88</v>
      </c>
      <c r="C17" s="153">
        <v>69.48</v>
      </c>
      <c r="D17" s="141">
        <v>2.5</v>
      </c>
      <c r="E17" s="143">
        <v>2.44</v>
      </c>
      <c r="F17" s="143">
        <v>0.52</v>
      </c>
      <c r="G17" s="145">
        <v>43.2</v>
      </c>
      <c r="J17">
        <f t="shared" si="0"/>
        <v>1</v>
      </c>
      <c r="K17">
        <f t="shared" si="1"/>
        <v>1</v>
      </c>
      <c r="M17">
        <f t="shared" si="2"/>
        <v>1.0382978723404255</v>
      </c>
      <c r="N17">
        <f t="shared" si="3"/>
        <v>1</v>
      </c>
    </row>
    <row r="21" spans="1:14" ht="47.25" customHeight="1" x14ac:dyDescent="0.2">
      <c r="A21" s="107" t="s">
        <v>93</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1.55</v>
      </c>
      <c r="C22" s="143">
        <v>31</v>
      </c>
      <c r="D22" s="141">
        <v>2.5</v>
      </c>
      <c r="E22" s="143">
        <v>3</v>
      </c>
      <c r="F22" s="143">
        <v>0.35</v>
      </c>
      <c r="G22" s="144">
        <v>0</v>
      </c>
      <c r="J22">
        <f>B23/B41</f>
        <v>1.129032258064516</v>
      </c>
      <c r="K22">
        <f>C23/C41</f>
        <v>1.9780645161290322</v>
      </c>
      <c r="M22">
        <f>E23/E41</f>
        <v>0.97666666666666668</v>
      </c>
      <c r="N22">
        <f>F23/F41</f>
        <v>1.5142857142857145</v>
      </c>
    </row>
    <row r="23" spans="1:14" ht="15.75" x14ac:dyDescent="0.2">
      <c r="A23" s="110" t="s">
        <v>3</v>
      </c>
      <c r="B23" s="143">
        <v>1.75</v>
      </c>
      <c r="C23" s="143">
        <v>61.32</v>
      </c>
      <c r="D23" s="141">
        <v>2.5</v>
      </c>
      <c r="E23" s="143">
        <v>2.93</v>
      </c>
      <c r="F23" s="143">
        <v>0.53</v>
      </c>
      <c r="G23" s="146">
        <v>0</v>
      </c>
      <c r="J23">
        <f>B23/B42</f>
        <v>1</v>
      </c>
      <c r="K23">
        <f>C23/C42</f>
        <v>1</v>
      </c>
      <c r="M23">
        <f>E23/E42</f>
        <v>0.96381578947368429</v>
      </c>
      <c r="N23">
        <f>F23/F42</f>
        <v>0.9464285714285714</v>
      </c>
    </row>
    <row r="24" spans="1:14" ht="15.75" x14ac:dyDescent="0.2">
      <c r="A24" s="110" t="s">
        <v>4</v>
      </c>
      <c r="B24" s="143">
        <v>1.06</v>
      </c>
      <c r="C24" s="143">
        <v>130.80000000000001</v>
      </c>
      <c r="D24" s="141">
        <v>5</v>
      </c>
      <c r="E24" s="143">
        <v>4.99</v>
      </c>
      <c r="F24" s="143">
        <v>0.79</v>
      </c>
      <c r="G24" s="144">
        <v>0</v>
      </c>
      <c r="J24">
        <f t="shared" ref="J24:J34" si="4">B24/B43</f>
        <v>1</v>
      </c>
      <c r="K24">
        <f t="shared" ref="K24:K34" si="5">C24/C43</f>
        <v>1</v>
      </c>
      <c r="M24">
        <f t="shared" ref="M24:M37" si="6">E24/E43</f>
        <v>0.98422090729783041</v>
      </c>
      <c r="N24">
        <f t="shared" ref="N24:N37" si="7">F24/F43</f>
        <v>0.98750000000000004</v>
      </c>
    </row>
    <row r="25" spans="1:14" ht="15.75" x14ac:dyDescent="0.2">
      <c r="A25" s="110" t="s">
        <v>5</v>
      </c>
      <c r="B25" s="143">
        <v>1.25</v>
      </c>
      <c r="C25" s="143">
        <v>49.08</v>
      </c>
      <c r="D25" s="142">
        <v>2.5</v>
      </c>
      <c r="E25" s="143">
        <v>4</v>
      </c>
      <c r="F25" s="143">
        <v>0.64</v>
      </c>
      <c r="G25" s="144">
        <v>0</v>
      </c>
      <c r="J25">
        <f t="shared" si="4"/>
        <v>1</v>
      </c>
      <c r="K25">
        <f t="shared" si="5"/>
        <v>1</v>
      </c>
      <c r="M25">
        <f t="shared" si="6"/>
        <v>1</v>
      </c>
      <c r="N25">
        <f t="shared" si="7"/>
        <v>1</v>
      </c>
    </row>
    <row r="26" spans="1:14" ht="15.75" x14ac:dyDescent="0.2">
      <c r="A26" s="110" t="s">
        <v>6</v>
      </c>
      <c r="B26" s="143">
        <v>1.55</v>
      </c>
      <c r="C26" s="143">
        <v>39</v>
      </c>
      <c r="D26" s="141">
        <v>12</v>
      </c>
      <c r="E26" s="143">
        <v>4.3499999999999996</v>
      </c>
      <c r="F26" s="143">
        <v>0.93</v>
      </c>
      <c r="G26" s="146">
        <v>0</v>
      </c>
      <c r="J26">
        <f t="shared" si="4"/>
        <v>1</v>
      </c>
      <c r="K26">
        <f t="shared" si="5"/>
        <v>1</v>
      </c>
      <c r="M26">
        <f t="shared" si="6"/>
        <v>1</v>
      </c>
      <c r="N26">
        <f t="shared" si="7"/>
        <v>1</v>
      </c>
    </row>
    <row r="27" spans="1:14" ht="15.75" x14ac:dyDescent="0.2">
      <c r="A27" s="110" t="s">
        <v>7</v>
      </c>
      <c r="B27" s="143">
        <v>1.1399999999999999</v>
      </c>
      <c r="C27" s="143">
        <v>98.4</v>
      </c>
      <c r="D27" s="141">
        <v>2.5</v>
      </c>
      <c r="E27" s="143">
        <v>3.61</v>
      </c>
      <c r="F27" s="143">
        <v>0.97</v>
      </c>
      <c r="G27" s="145">
        <v>144</v>
      </c>
      <c r="J27">
        <f t="shared" si="4"/>
        <v>1.0270270270270268</v>
      </c>
      <c r="K27">
        <f t="shared" si="5"/>
        <v>1</v>
      </c>
      <c r="M27">
        <f t="shared" si="6"/>
        <v>1</v>
      </c>
      <c r="N27">
        <f t="shared" si="7"/>
        <v>1</v>
      </c>
    </row>
    <row r="28" spans="1:14" ht="15.75" x14ac:dyDescent="0.2">
      <c r="A28" s="110" t="s">
        <v>14</v>
      </c>
      <c r="B28" s="143">
        <v>1.88</v>
      </c>
      <c r="C28" s="143">
        <v>75</v>
      </c>
      <c r="D28" s="141">
        <v>5</v>
      </c>
      <c r="E28" s="143">
        <v>3.71</v>
      </c>
      <c r="F28" s="143">
        <v>0.9</v>
      </c>
      <c r="G28" s="145">
        <v>111.6</v>
      </c>
      <c r="J28">
        <f t="shared" si="4"/>
        <v>1.2702702702702702</v>
      </c>
      <c r="K28">
        <f t="shared" si="5"/>
        <v>1</v>
      </c>
      <c r="M28">
        <f t="shared" si="6"/>
        <v>1</v>
      </c>
      <c r="N28">
        <f t="shared" si="7"/>
        <v>1</v>
      </c>
    </row>
    <row r="29" spans="1:14" ht="15.75" x14ac:dyDescent="0.2">
      <c r="A29" s="114" t="s">
        <v>30</v>
      </c>
      <c r="B29" s="143">
        <v>1.84</v>
      </c>
      <c r="C29" s="143">
        <v>30.72</v>
      </c>
      <c r="D29" s="141">
        <v>2.5</v>
      </c>
      <c r="E29" s="143">
        <v>3.88</v>
      </c>
      <c r="F29" s="143">
        <v>0.4</v>
      </c>
      <c r="G29" s="144">
        <v>0</v>
      </c>
      <c r="J29">
        <f t="shared" si="4"/>
        <v>1</v>
      </c>
      <c r="K29">
        <f t="shared" si="5"/>
        <v>1</v>
      </c>
      <c r="M29">
        <f t="shared" si="6"/>
        <v>1</v>
      </c>
      <c r="N29">
        <f t="shared" si="7"/>
        <v>1</v>
      </c>
    </row>
    <row r="30" spans="1:14" ht="15.75" x14ac:dyDescent="0.2">
      <c r="A30" s="110" t="s">
        <v>0</v>
      </c>
      <c r="B30" s="143">
        <v>1.17</v>
      </c>
      <c r="C30" s="143">
        <v>111.6</v>
      </c>
      <c r="D30" s="141">
        <v>5</v>
      </c>
      <c r="E30" s="143">
        <v>4.53</v>
      </c>
      <c r="F30" s="143">
        <v>0.67</v>
      </c>
      <c r="G30" s="144">
        <v>0</v>
      </c>
      <c r="J30">
        <f t="shared" si="4"/>
        <v>1.0540540540540539</v>
      </c>
      <c r="K30">
        <f t="shared" si="5"/>
        <v>1</v>
      </c>
      <c r="M30">
        <f t="shared" si="6"/>
        <v>1.063380281690141</v>
      </c>
      <c r="N30">
        <f t="shared" si="7"/>
        <v>1.0307692307692309</v>
      </c>
    </row>
    <row r="31" spans="1:14" ht="15.75" x14ac:dyDescent="0.2">
      <c r="A31" s="110" t="s">
        <v>8</v>
      </c>
      <c r="B31" s="143">
        <v>1.72</v>
      </c>
      <c r="C31" s="143">
        <v>81</v>
      </c>
      <c r="D31" s="141">
        <v>2.5</v>
      </c>
      <c r="E31" s="143">
        <v>4.41</v>
      </c>
      <c r="F31" s="143">
        <v>0.89</v>
      </c>
      <c r="G31" s="144">
        <v>0</v>
      </c>
      <c r="J31">
        <f t="shared" si="4"/>
        <v>1</v>
      </c>
      <c r="K31">
        <f t="shared" si="5"/>
        <v>1</v>
      </c>
      <c r="M31">
        <f t="shared" si="6"/>
        <v>1</v>
      </c>
      <c r="N31">
        <f t="shared" si="7"/>
        <v>1</v>
      </c>
    </row>
    <row r="32" spans="1:14" ht="15.75" x14ac:dyDescent="0.2">
      <c r="A32" s="110" t="s">
        <v>9</v>
      </c>
      <c r="B32" s="143">
        <v>1.48</v>
      </c>
      <c r="C32" s="143">
        <v>127.34</v>
      </c>
      <c r="D32" s="141">
        <v>6.3</v>
      </c>
      <c r="E32" s="143">
        <v>4.16</v>
      </c>
      <c r="F32" s="143">
        <v>0.83499999999999996</v>
      </c>
      <c r="G32" s="145">
        <v>44</v>
      </c>
      <c r="J32">
        <f t="shared" si="4"/>
        <v>1</v>
      </c>
      <c r="K32">
        <f t="shared" si="5"/>
        <v>1</v>
      </c>
      <c r="M32">
        <f t="shared" si="6"/>
        <v>1.0048309178743962</v>
      </c>
      <c r="N32">
        <f t="shared" si="7"/>
        <v>0.99404761904761907</v>
      </c>
    </row>
    <row r="33" spans="1:14" ht="15.75" x14ac:dyDescent="0.2">
      <c r="A33" s="110" t="s">
        <v>10</v>
      </c>
      <c r="B33" s="143">
        <v>1.45</v>
      </c>
      <c r="C33" s="143">
        <v>36.840000000000003</v>
      </c>
      <c r="D33" s="141">
        <v>5</v>
      </c>
      <c r="E33" s="152">
        <v>4.12</v>
      </c>
      <c r="F33" s="152">
        <v>1.06</v>
      </c>
      <c r="G33" s="144">
        <v>0</v>
      </c>
      <c r="H33" s="151"/>
      <c r="I33" s="151"/>
      <c r="J33">
        <f t="shared" si="4"/>
        <v>1.074074074074074</v>
      </c>
      <c r="K33">
        <f t="shared" si="5"/>
        <v>1</v>
      </c>
      <c r="M33">
        <f t="shared" si="6"/>
        <v>1.0325814536340852</v>
      </c>
      <c r="N33">
        <f t="shared" si="7"/>
        <v>1.0816326530612246</v>
      </c>
    </row>
    <row r="34" spans="1:14" ht="15.75" x14ac:dyDescent="0.2">
      <c r="A34" s="110" t="s">
        <v>11</v>
      </c>
      <c r="B34" s="143">
        <v>1.84</v>
      </c>
      <c r="C34" s="143">
        <v>84</v>
      </c>
      <c r="D34" s="141">
        <v>5</v>
      </c>
      <c r="E34" s="143">
        <v>2.85</v>
      </c>
      <c r="F34" s="143">
        <v>0.53</v>
      </c>
      <c r="G34" s="145">
        <v>48</v>
      </c>
      <c r="J34">
        <f t="shared" si="4"/>
        <v>0.94845360824742275</v>
      </c>
      <c r="K34">
        <f t="shared" si="5"/>
        <v>1</v>
      </c>
      <c r="M34">
        <f t="shared" si="6"/>
        <v>0.86890243902439035</v>
      </c>
      <c r="N34">
        <f t="shared" si="7"/>
        <v>1.2325581395348839</v>
      </c>
    </row>
    <row r="35" spans="1:14" ht="15.75" x14ac:dyDescent="0.2">
      <c r="A35" s="110" t="s">
        <v>12</v>
      </c>
      <c r="B35" s="143">
        <v>2.2000000000000002</v>
      </c>
      <c r="C35" s="143">
        <v>0</v>
      </c>
      <c r="D35" s="141">
        <v>2.5</v>
      </c>
      <c r="E35" s="143">
        <v>3.99</v>
      </c>
      <c r="F35" s="143">
        <v>0.72</v>
      </c>
      <c r="G35" s="146">
        <v>0</v>
      </c>
      <c r="J35">
        <f>B35/B54</f>
        <v>1</v>
      </c>
      <c r="M35">
        <f t="shared" si="6"/>
        <v>1</v>
      </c>
      <c r="N35">
        <f t="shared" si="7"/>
        <v>1</v>
      </c>
    </row>
    <row r="36" spans="1:14" ht="15.75" x14ac:dyDescent="0.2">
      <c r="A36" s="114" t="s">
        <v>1</v>
      </c>
      <c r="B36" s="153">
        <v>1.07</v>
      </c>
      <c r="C36" s="143">
        <v>60</v>
      </c>
      <c r="D36" s="147">
        <v>43284</v>
      </c>
      <c r="E36" s="143">
        <v>4.24</v>
      </c>
      <c r="F36" s="143">
        <v>0.73</v>
      </c>
      <c r="G36" s="146">
        <v>0</v>
      </c>
      <c r="J36">
        <f>B36/B55</f>
        <v>0.9224137931034484</v>
      </c>
      <c r="K36">
        <f>C36/C55</f>
        <v>1</v>
      </c>
      <c r="M36">
        <f t="shared" si="6"/>
        <v>1.0023640661938533</v>
      </c>
      <c r="N36">
        <f t="shared" si="7"/>
        <v>1.0138888888888888</v>
      </c>
    </row>
    <row r="37" spans="1:14" ht="15.75" x14ac:dyDescent="0.2">
      <c r="A37" s="110" t="s">
        <v>13</v>
      </c>
      <c r="B37" s="153">
        <v>0.88</v>
      </c>
      <c r="C37" s="153">
        <v>69.48</v>
      </c>
      <c r="D37" s="141">
        <v>2.5</v>
      </c>
      <c r="E37" s="143">
        <v>2.35</v>
      </c>
      <c r="F37" s="143">
        <v>0.52</v>
      </c>
      <c r="G37" s="145">
        <v>43.2</v>
      </c>
      <c r="J37">
        <f>B37/B56</f>
        <v>1</v>
      </c>
      <c r="K37">
        <f>C37/C56</f>
        <v>1</v>
      </c>
      <c r="M37">
        <f t="shared" si="6"/>
        <v>1.0217391304347827</v>
      </c>
      <c r="N37">
        <f t="shared" si="7"/>
        <v>1.04</v>
      </c>
    </row>
    <row r="38" spans="1:14" ht="15.75" x14ac:dyDescent="0.2">
      <c r="A38" s="140"/>
    </row>
    <row r="40" spans="1:14" ht="47.25" x14ac:dyDescent="0.2">
      <c r="A40" s="107" t="s">
        <v>90</v>
      </c>
      <c r="B40" s="108" t="s">
        <v>62</v>
      </c>
      <c r="C40" s="109" t="s">
        <v>63</v>
      </c>
      <c r="D40" s="109" t="s">
        <v>64</v>
      </c>
      <c r="E40" s="109" t="s">
        <v>65</v>
      </c>
      <c r="F40" s="109" t="s">
        <v>66</v>
      </c>
      <c r="G40" s="109" t="s">
        <v>21</v>
      </c>
      <c r="J40" s="211" t="s">
        <v>92</v>
      </c>
      <c r="K40" s="214"/>
      <c r="L40" s="214"/>
      <c r="M40" s="214"/>
      <c r="N40" s="215"/>
    </row>
    <row r="41" spans="1:14" ht="15.75" x14ac:dyDescent="0.2">
      <c r="A41" s="110" t="s">
        <v>2</v>
      </c>
      <c r="B41" s="143">
        <v>1.55</v>
      </c>
      <c r="C41" s="143">
        <v>31</v>
      </c>
      <c r="D41" s="141">
        <v>2.5</v>
      </c>
      <c r="E41" s="143">
        <v>3</v>
      </c>
      <c r="F41" s="143">
        <v>0.35</v>
      </c>
      <c r="G41" s="146">
        <v>0</v>
      </c>
      <c r="J41">
        <f t="shared" ref="J41:K53" si="8">B41/B60</f>
        <v>1</v>
      </c>
      <c r="K41">
        <f t="shared" si="8"/>
        <v>1</v>
      </c>
      <c r="M41">
        <f t="shared" ref="M41:N56" si="9">E41/E60</f>
        <v>1</v>
      </c>
      <c r="N41">
        <f t="shared" si="9"/>
        <v>1</v>
      </c>
    </row>
    <row r="42" spans="1:14" ht="15.75" x14ac:dyDescent="0.2">
      <c r="A42" s="110" t="s">
        <v>3</v>
      </c>
      <c r="B42" s="143">
        <v>1.75</v>
      </c>
      <c r="C42" s="143">
        <v>61.32</v>
      </c>
      <c r="D42" s="144">
        <v>5</v>
      </c>
      <c r="E42" s="143">
        <v>3.04</v>
      </c>
      <c r="F42" s="143">
        <v>0.56000000000000005</v>
      </c>
      <c r="G42" s="144">
        <v>0</v>
      </c>
      <c r="J42">
        <f t="shared" si="8"/>
        <v>1</v>
      </c>
      <c r="K42">
        <f t="shared" si="8"/>
        <v>1</v>
      </c>
      <c r="M42">
        <f t="shared" si="9"/>
        <v>0.977491961414791</v>
      </c>
      <c r="N42">
        <f t="shared" si="9"/>
        <v>0.98245614035087736</v>
      </c>
    </row>
    <row r="43" spans="1:14" ht="15.75" x14ac:dyDescent="0.2">
      <c r="A43" s="110" t="s">
        <v>4</v>
      </c>
      <c r="B43" s="143">
        <v>1.06</v>
      </c>
      <c r="C43" s="143">
        <v>130.80000000000001</v>
      </c>
      <c r="D43" s="141">
        <v>5</v>
      </c>
      <c r="E43" s="143">
        <v>5.07</v>
      </c>
      <c r="F43" s="143">
        <v>0.8</v>
      </c>
      <c r="G43" s="144">
        <v>0</v>
      </c>
      <c r="J43">
        <f t="shared" si="8"/>
        <v>1</v>
      </c>
      <c r="K43">
        <f t="shared" si="8"/>
        <v>1</v>
      </c>
      <c r="M43">
        <f t="shared" si="9"/>
        <v>1.0389344262295084</v>
      </c>
      <c r="N43">
        <f t="shared" si="9"/>
        <v>1.1479408810446263</v>
      </c>
    </row>
    <row r="44" spans="1:14" ht="15.75" x14ac:dyDescent="0.2">
      <c r="A44" s="110" t="s">
        <v>5</v>
      </c>
      <c r="B44" s="143">
        <v>1.25</v>
      </c>
      <c r="C44" s="143">
        <v>49.08</v>
      </c>
      <c r="D44" s="142">
        <v>42858</v>
      </c>
      <c r="E44" s="143">
        <v>4</v>
      </c>
      <c r="F44" s="143">
        <v>0.64</v>
      </c>
      <c r="G44" s="144">
        <v>0</v>
      </c>
      <c r="J44">
        <f t="shared" si="8"/>
        <v>1</v>
      </c>
      <c r="K44">
        <f t="shared" si="8"/>
        <v>1</v>
      </c>
      <c r="M44">
        <f t="shared" si="9"/>
        <v>1</v>
      </c>
      <c r="N44">
        <f t="shared" si="9"/>
        <v>1</v>
      </c>
    </row>
    <row r="45" spans="1:14" ht="15.75" x14ac:dyDescent="0.2">
      <c r="A45" s="110" t="s">
        <v>6</v>
      </c>
      <c r="B45" s="143">
        <v>1.55</v>
      </c>
      <c r="C45" s="143">
        <v>39</v>
      </c>
      <c r="D45" s="141">
        <v>12</v>
      </c>
      <c r="E45" s="143">
        <v>4.3499999999999996</v>
      </c>
      <c r="F45" s="143">
        <v>0.93</v>
      </c>
      <c r="G45" s="146">
        <v>0</v>
      </c>
      <c r="J45">
        <f t="shared" si="8"/>
        <v>1</v>
      </c>
      <c r="K45">
        <f t="shared" si="8"/>
        <v>1</v>
      </c>
      <c r="M45">
        <f t="shared" si="9"/>
        <v>1</v>
      </c>
      <c r="N45">
        <f t="shared" si="9"/>
        <v>1</v>
      </c>
    </row>
    <row r="46" spans="1:14" ht="15.75" x14ac:dyDescent="0.2">
      <c r="A46" s="110" t="s">
        <v>7</v>
      </c>
      <c r="B46" s="143">
        <v>1.1100000000000001</v>
      </c>
      <c r="C46" s="143">
        <v>98.4</v>
      </c>
      <c r="D46" s="141">
        <v>5</v>
      </c>
      <c r="E46" s="143">
        <v>3.61</v>
      </c>
      <c r="F46" s="143">
        <v>0.97</v>
      </c>
      <c r="G46" s="145">
        <v>144</v>
      </c>
      <c r="J46">
        <f t="shared" si="8"/>
        <v>0.98230088495575241</v>
      </c>
      <c r="K46">
        <f t="shared" si="8"/>
        <v>0.97619047619047628</v>
      </c>
      <c r="M46">
        <f t="shared" si="9"/>
        <v>0.98365122615803813</v>
      </c>
      <c r="N46">
        <f t="shared" si="9"/>
        <v>0.97979797979797978</v>
      </c>
    </row>
    <row r="47" spans="1:14" ht="15.75" x14ac:dyDescent="0.2">
      <c r="A47" s="110" t="s">
        <v>14</v>
      </c>
      <c r="B47" s="143">
        <v>1.48</v>
      </c>
      <c r="C47" s="143">
        <v>75</v>
      </c>
      <c r="D47" s="141">
        <v>5</v>
      </c>
      <c r="E47" s="143">
        <v>3.71</v>
      </c>
      <c r="F47" s="143">
        <v>0.9</v>
      </c>
      <c r="G47" s="145">
        <v>111.6</v>
      </c>
      <c r="J47">
        <f t="shared" si="8"/>
        <v>1</v>
      </c>
      <c r="K47">
        <f t="shared" si="8"/>
        <v>1</v>
      </c>
      <c r="M47">
        <f t="shared" si="9"/>
        <v>1</v>
      </c>
      <c r="N47">
        <f t="shared" si="9"/>
        <v>1</v>
      </c>
    </row>
    <row r="48" spans="1:14" ht="15.75" x14ac:dyDescent="0.2">
      <c r="A48" s="114" t="s">
        <v>30</v>
      </c>
      <c r="B48" s="143">
        <v>1.84</v>
      </c>
      <c r="C48" s="143">
        <v>30.72</v>
      </c>
      <c r="D48" s="141">
        <v>5</v>
      </c>
      <c r="E48" s="143">
        <v>3.88</v>
      </c>
      <c r="F48" s="143">
        <v>0.4</v>
      </c>
      <c r="G48" s="144">
        <v>0</v>
      </c>
      <c r="J48">
        <f t="shared" si="8"/>
        <v>1</v>
      </c>
      <c r="K48">
        <f t="shared" si="8"/>
        <v>1</v>
      </c>
      <c r="M48">
        <f t="shared" si="9"/>
        <v>1</v>
      </c>
      <c r="N48">
        <f t="shared" si="9"/>
        <v>1</v>
      </c>
    </row>
    <row r="49" spans="1:14" ht="15.75" x14ac:dyDescent="0.2">
      <c r="A49" s="110" t="s">
        <v>0</v>
      </c>
      <c r="B49" s="143">
        <v>1.1100000000000001</v>
      </c>
      <c r="C49" s="143">
        <v>111.6</v>
      </c>
      <c r="D49" s="141">
        <v>5</v>
      </c>
      <c r="E49" s="143">
        <v>4.26</v>
      </c>
      <c r="F49" s="143">
        <v>0.65</v>
      </c>
      <c r="G49" s="144">
        <v>0</v>
      </c>
      <c r="J49">
        <f t="shared" si="8"/>
        <v>1</v>
      </c>
      <c r="K49">
        <f t="shared" si="8"/>
        <v>0.93561368209255524</v>
      </c>
      <c r="M49">
        <f t="shared" si="9"/>
        <v>1</v>
      </c>
      <c r="N49">
        <f t="shared" si="9"/>
        <v>1</v>
      </c>
    </row>
    <row r="50" spans="1:14" ht="15.75" x14ac:dyDescent="0.2">
      <c r="A50" s="110" t="s">
        <v>8</v>
      </c>
      <c r="B50" s="143">
        <v>1.72</v>
      </c>
      <c r="C50" s="143">
        <v>81</v>
      </c>
      <c r="D50" s="141">
        <v>4</v>
      </c>
      <c r="E50" s="143">
        <v>4.41</v>
      </c>
      <c r="F50" s="143">
        <v>0.89</v>
      </c>
      <c r="G50" s="144">
        <v>0</v>
      </c>
      <c r="J50">
        <f t="shared" si="8"/>
        <v>1</v>
      </c>
      <c r="K50">
        <f t="shared" si="8"/>
        <v>1</v>
      </c>
      <c r="M50">
        <f t="shared" si="9"/>
        <v>1.0376470588235294</v>
      </c>
      <c r="N50">
        <f t="shared" si="9"/>
        <v>1.0595238095238095</v>
      </c>
    </row>
    <row r="51" spans="1:14" ht="15.75" x14ac:dyDescent="0.2">
      <c r="A51" s="110" t="s">
        <v>9</v>
      </c>
      <c r="B51" s="143">
        <v>1.48</v>
      </c>
      <c r="C51" s="143">
        <v>127.34</v>
      </c>
      <c r="D51" s="141">
        <v>5</v>
      </c>
      <c r="E51" s="143">
        <v>4.1399999999999997</v>
      </c>
      <c r="F51" s="143">
        <v>0.84</v>
      </c>
      <c r="G51" s="145">
        <v>44</v>
      </c>
      <c r="J51">
        <f t="shared" si="8"/>
        <v>1</v>
      </c>
      <c r="K51">
        <f t="shared" si="8"/>
        <v>1</v>
      </c>
      <c r="M51">
        <f t="shared" si="9"/>
        <v>0.9951923076923076</v>
      </c>
      <c r="N51">
        <f t="shared" si="9"/>
        <v>1.0059880239520957</v>
      </c>
    </row>
    <row r="52" spans="1:14" ht="15.75" x14ac:dyDescent="0.2">
      <c r="A52" s="110" t="s">
        <v>10</v>
      </c>
      <c r="B52" s="143">
        <v>1.35</v>
      </c>
      <c r="C52" s="143">
        <v>36.840000000000003</v>
      </c>
      <c r="D52" s="141">
        <v>3.5</v>
      </c>
      <c r="E52" s="152">
        <v>3.99</v>
      </c>
      <c r="F52" s="152">
        <v>0.98</v>
      </c>
      <c r="G52" s="144">
        <v>0</v>
      </c>
      <c r="H52" s="151">
        <v>4.3</v>
      </c>
      <c r="I52" s="151">
        <v>1.06</v>
      </c>
      <c r="J52">
        <f t="shared" si="8"/>
        <v>1</v>
      </c>
      <c r="K52">
        <f t="shared" si="8"/>
        <v>1</v>
      </c>
      <c r="M52">
        <f t="shared" si="9"/>
        <v>0.84713375796178347</v>
      </c>
      <c r="N52">
        <f t="shared" si="9"/>
        <v>0.9158878504672896</v>
      </c>
    </row>
    <row r="53" spans="1:14" ht="15.75" x14ac:dyDescent="0.2">
      <c r="A53" s="110" t="s">
        <v>11</v>
      </c>
      <c r="B53" s="143">
        <v>1.94</v>
      </c>
      <c r="C53" s="143">
        <v>84</v>
      </c>
      <c r="D53" s="141">
        <v>5</v>
      </c>
      <c r="E53" s="143">
        <v>3.28</v>
      </c>
      <c r="F53" s="143">
        <v>0.43</v>
      </c>
      <c r="G53" s="145">
        <v>48</v>
      </c>
      <c r="J53">
        <f t="shared" si="8"/>
        <v>0.97487437185929648</v>
      </c>
      <c r="K53">
        <f t="shared" si="8"/>
        <v>1</v>
      </c>
      <c r="M53">
        <f t="shared" si="9"/>
        <v>0.94252873563218387</v>
      </c>
      <c r="N53">
        <f t="shared" si="9"/>
        <v>0.97727272727272729</v>
      </c>
    </row>
    <row r="54" spans="1:14" ht="15.75" x14ac:dyDescent="0.2">
      <c r="A54" s="110" t="s">
        <v>12</v>
      </c>
      <c r="B54" s="143">
        <v>2.2000000000000002</v>
      </c>
      <c r="C54" s="143">
        <v>0</v>
      </c>
      <c r="D54" s="141">
        <v>0</v>
      </c>
      <c r="E54" s="143">
        <v>3.99</v>
      </c>
      <c r="F54" s="143">
        <v>0.72</v>
      </c>
      <c r="G54" s="146">
        <v>0</v>
      </c>
      <c r="J54">
        <f>B54/B73</f>
        <v>1</v>
      </c>
      <c r="M54">
        <f t="shared" si="9"/>
        <v>1</v>
      </c>
      <c r="N54">
        <f t="shared" si="9"/>
        <v>1</v>
      </c>
    </row>
    <row r="55" spans="1:14" ht="15.75" x14ac:dyDescent="0.2">
      <c r="A55" s="114" t="s">
        <v>1</v>
      </c>
      <c r="B55" s="153">
        <v>1.1599999999999999</v>
      </c>
      <c r="C55" s="143">
        <v>60</v>
      </c>
      <c r="D55" s="147">
        <v>42919</v>
      </c>
      <c r="E55" s="143">
        <v>4.2300000000000004</v>
      </c>
      <c r="F55" s="143">
        <v>0.72</v>
      </c>
      <c r="G55" s="146">
        <v>0</v>
      </c>
      <c r="J55">
        <f>B55/B74</f>
        <v>1</v>
      </c>
      <c r="K55">
        <f>C55/C74</f>
        <v>1</v>
      </c>
      <c r="M55">
        <f t="shared" si="9"/>
        <v>0.9769053117782911</v>
      </c>
      <c r="N55">
        <f t="shared" si="9"/>
        <v>1</v>
      </c>
    </row>
    <row r="56" spans="1:14" ht="15.75" x14ac:dyDescent="0.2">
      <c r="A56" s="110" t="s">
        <v>13</v>
      </c>
      <c r="B56" s="153">
        <v>0.88</v>
      </c>
      <c r="C56" s="153">
        <v>69.48</v>
      </c>
      <c r="D56" s="141">
        <v>2.5</v>
      </c>
      <c r="E56" s="143">
        <v>2.2999999999999998</v>
      </c>
      <c r="F56" s="143">
        <v>0.5</v>
      </c>
      <c r="G56" s="145">
        <v>43.2</v>
      </c>
      <c r="J56">
        <f>B56/B75</f>
        <v>1</v>
      </c>
      <c r="K56">
        <f>C56/C75</f>
        <v>1</v>
      </c>
      <c r="M56">
        <f t="shared" si="9"/>
        <v>1</v>
      </c>
      <c r="N56">
        <f t="shared" si="9"/>
        <v>1</v>
      </c>
    </row>
    <row r="57" spans="1:14" ht="15.75" x14ac:dyDescent="0.2">
      <c r="A57" s="140"/>
    </row>
    <row r="59" spans="1:14" ht="47.25" x14ac:dyDescent="0.2">
      <c r="A59" s="107" t="s">
        <v>85</v>
      </c>
      <c r="B59" s="108" t="s">
        <v>62</v>
      </c>
      <c r="C59" s="109" t="s">
        <v>63</v>
      </c>
      <c r="D59" s="109" t="s">
        <v>64</v>
      </c>
      <c r="E59" s="109" t="s">
        <v>65</v>
      </c>
      <c r="F59" s="109" t="s">
        <v>66</v>
      </c>
      <c r="G59" s="109" t="s">
        <v>21</v>
      </c>
    </row>
    <row r="60" spans="1:14" ht="15.75" x14ac:dyDescent="0.2">
      <c r="A60" s="110" t="s">
        <v>2</v>
      </c>
      <c r="B60" s="143">
        <v>1.55</v>
      </c>
      <c r="C60" s="143">
        <v>31</v>
      </c>
      <c r="D60" s="141">
        <v>2.5</v>
      </c>
      <c r="E60" s="143">
        <v>3</v>
      </c>
      <c r="F60" s="143">
        <v>0.35</v>
      </c>
      <c r="G60" s="146"/>
    </row>
    <row r="61" spans="1:14" ht="15.75" x14ac:dyDescent="0.2">
      <c r="A61" s="110" t="s">
        <v>3</v>
      </c>
      <c r="B61" s="143">
        <v>1.75</v>
      </c>
      <c r="C61" s="143">
        <v>61.32</v>
      </c>
      <c r="D61" s="144" t="s">
        <v>86</v>
      </c>
      <c r="E61" s="143">
        <v>3.11</v>
      </c>
      <c r="F61" s="143">
        <v>0.56999999999999995</v>
      </c>
      <c r="G61" s="144"/>
    </row>
    <row r="62" spans="1:14" ht="15.75" x14ac:dyDescent="0.2">
      <c r="A62" s="110" t="s">
        <v>4</v>
      </c>
      <c r="B62" s="143">
        <v>1.06</v>
      </c>
      <c r="C62" s="143">
        <v>130.80000000000001</v>
      </c>
      <c r="D62" s="141">
        <v>5</v>
      </c>
      <c r="E62" s="143">
        <v>4.88</v>
      </c>
      <c r="F62" s="143">
        <v>0.69689999999999996</v>
      </c>
      <c r="G62" s="144"/>
    </row>
    <row r="63" spans="1:14" ht="15.75" x14ac:dyDescent="0.2">
      <c r="A63" s="110" t="s">
        <v>5</v>
      </c>
      <c r="B63" s="143">
        <v>1.25</v>
      </c>
      <c r="C63" s="143">
        <v>49.08</v>
      </c>
      <c r="D63" s="142">
        <v>42493</v>
      </c>
      <c r="E63" s="143">
        <v>4</v>
      </c>
      <c r="F63" s="143">
        <v>0.64</v>
      </c>
      <c r="G63" s="144"/>
    </row>
    <row r="64" spans="1:14" ht="15.75" x14ac:dyDescent="0.2">
      <c r="A64" s="110" t="s">
        <v>6</v>
      </c>
      <c r="B64" s="143">
        <v>1.55</v>
      </c>
      <c r="C64" s="143">
        <v>39</v>
      </c>
      <c r="D64" s="141">
        <v>12</v>
      </c>
      <c r="E64" s="143">
        <v>4.3499999999999996</v>
      </c>
      <c r="F64" s="143">
        <v>0.93</v>
      </c>
      <c r="G64" s="146"/>
    </row>
    <row r="65" spans="1:9" ht="15.75" x14ac:dyDescent="0.2">
      <c r="A65" s="110" t="s">
        <v>7</v>
      </c>
      <c r="B65" s="143">
        <v>1.1299999999999999</v>
      </c>
      <c r="C65" s="143">
        <v>100.8</v>
      </c>
      <c r="D65" s="141">
        <v>5</v>
      </c>
      <c r="E65" s="143">
        <v>3.67</v>
      </c>
      <c r="F65" s="143">
        <v>0.99</v>
      </c>
      <c r="G65" s="145">
        <v>144</v>
      </c>
    </row>
    <row r="66" spans="1:9" ht="15.75" x14ac:dyDescent="0.2">
      <c r="A66" s="110" t="s">
        <v>14</v>
      </c>
      <c r="B66" s="143">
        <v>1.48</v>
      </c>
      <c r="C66" s="143">
        <v>75</v>
      </c>
      <c r="D66" s="141">
        <v>5</v>
      </c>
      <c r="E66" s="143">
        <v>3.71</v>
      </c>
      <c r="F66" s="143">
        <v>0.9</v>
      </c>
      <c r="G66" s="145">
        <v>111.6</v>
      </c>
    </row>
    <row r="67" spans="1:9" ht="15.75" x14ac:dyDescent="0.2">
      <c r="A67" s="114" t="s">
        <v>30</v>
      </c>
      <c r="B67" s="143">
        <v>1.84</v>
      </c>
      <c r="C67" s="143">
        <v>30.72</v>
      </c>
      <c r="D67" s="141">
        <v>5</v>
      </c>
      <c r="E67" s="143">
        <v>3.88</v>
      </c>
      <c r="F67" s="143">
        <v>0.4</v>
      </c>
      <c r="G67" s="144"/>
    </row>
    <row r="68" spans="1:9" ht="15.75" x14ac:dyDescent="0.2">
      <c r="A68" s="110" t="s">
        <v>0</v>
      </c>
      <c r="B68" s="143">
        <v>1.1100000000000001</v>
      </c>
      <c r="C68" s="143">
        <v>119.28</v>
      </c>
      <c r="D68" s="141">
        <v>5</v>
      </c>
      <c r="E68" s="143">
        <v>4.26</v>
      </c>
      <c r="F68" s="143">
        <v>0.65</v>
      </c>
      <c r="G68" s="144"/>
    </row>
    <row r="69" spans="1:9" ht="15.75" x14ac:dyDescent="0.2">
      <c r="A69" s="110" t="s">
        <v>8</v>
      </c>
      <c r="B69" s="143">
        <v>1.72</v>
      </c>
      <c r="C69" s="143">
        <v>81</v>
      </c>
      <c r="D69" s="141">
        <v>5</v>
      </c>
      <c r="E69" s="143">
        <v>4.25</v>
      </c>
      <c r="F69" s="143">
        <v>0.84</v>
      </c>
      <c r="G69" s="144"/>
    </row>
    <row r="70" spans="1:9" ht="15.75" x14ac:dyDescent="0.2">
      <c r="A70" s="110" t="s">
        <v>9</v>
      </c>
      <c r="B70" s="143">
        <v>1.48</v>
      </c>
      <c r="C70" s="143">
        <v>127.34</v>
      </c>
      <c r="D70" s="141">
        <v>5</v>
      </c>
      <c r="E70" s="143">
        <v>4.16</v>
      </c>
      <c r="F70" s="143">
        <v>0.83499999999999996</v>
      </c>
      <c r="G70" s="145">
        <v>44</v>
      </c>
    </row>
    <row r="71" spans="1:9" ht="15.75" x14ac:dyDescent="0.2">
      <c r="A71" s="110" t="s">
        <v>10</v>
      </c>
      <c r="B71" s="143">
        <v>1.35</v>
      </c>
      <c r="C71" s="143">
        <v>36.840000000000003</v>
      </c>
      <c r="D71" s="141">
        <v>2.5</v>
      </c>
      <c r="E71" s="152">
        <v>4.71</v>
      </c>
      <c r="F71" s="152">
        <v>1.07</v>
      </c>
      <c r="G71" s="144"/>
      <c r="H71" s="151">
        <v>5.0199999999999996</v>
      </c>
      <c r="I71" s="151">
        <v>1.1599999999999999</v>
      </c>
    </row>
    <row r="72" spans="1:9" ht="15.75" x14ac:dyDescent="0.2">
      <c r="A72" s="110" t="s">
        <v>11</v>
      </c>
      <c r="B72" s="143">
        <v>1.99</v>
      </c>
      <c r="C72" s="143">
        <v>84</v>
      </c>
      <c r="D72" s="141">
        <v>5</v>
      </c>
      <c r="E72" s="143">
        <v>3.48</v>
      </c>
      <c r="F72" s="143">
        <v>0.44</v>
      </c>
      <c r="G72" s="145">
        <v>48</v>
      </c>
    </row>
    <row r="73" spans="1:9" ht="15.75" x14ac:dyDescent="0.2">
      <c r="A73" s="110" t="s">
        <v>12</v>
      </c>
      <c r="B73" s="143">
        <v>2.2000000000000002</v>
      </c>
      <c r="C73" s="143">
        <v>0</v>
      </c>
      <c r="D73" s="141">
        <v>0</v>
      </c>
      <c r="E73" s="143">
        <v>3.99</v>
      </c>
      <c r="F73" s="143">
        <v>0.72</v>
      </c>
      <c r="G73" s="146"/>
    </row>
    <row r="74" spans="1:9" ht="15.75" x14ac:dyDescent="0.2">
      <c r="A74" s="114" t="s">
        <v>1</v>
      </c>
      <c r="B74" s="143">
        <v>1.1599999999999999</v>
      </c>
      <c r="C74" s="143">
        <v>60</v>
      </c>
      <c r="D74" s="147">
        <v>42554</v>
      </c>
      <c r="E74" s="143">
        <v>4.33</v>
      </c>
      <c r="F74" s="143">
        <v>0.72</v>
      </c>
      <c r="G74" s="146"/>
    </row>
    <row r="75" spans="1:9" ht="15.75" x14ac:dyDescent="0.2">
      <c r="A75" s="110" t="s">
        <v>13</v>
      </c>
      <c r="B75" s="143">
        <v>0.88</v>
      </c>
      <c r="C75" s="143">
        <v>69.48</v>
      </c>
      <c r="D75" s="141">
        <v>2.5</v>
      </c>
      <c r="E75" s="143">
        <v>2.2999999999999998</v>
      </c>
      <c r="F75" s="143">
        <v>0.5</v>
      </c>
      <c r="G75" s="145">
        <v>43.2</v>
      </c>
    </row>
    <row r="76" spans="1:9" ht="15.75" x14ac:dyDescent="0.2">
      <c r="A76" s="140"/>
    </row>
    <row r="78" spans="1:9" ht="47.25" x14ac:dyDescent="0.2">
      <c r="A78" s="107" t="s">
        <v>78</v>
      </c>
      <c r="B78" s="108" t="s">
        <v>62</v>
      </c>
      <c r="C78" s="109" t="s">
        <v>63</v>
      </c>
      <c r="D78" s="109" t="s">
        <v>64</v>
      </c>
      <c r="E78" s="109" t="s">
        <v>65</v>
      </c>
      <c r="F78" s="109" t="s">
        <v>66</v>
      </c>
      <c r="G78" s="109" t="s">
        <v>21</v>
      </c>
    </row>
    <row r="79" spans="1:9" ht="15.75" x14ac:dyDescent="0.2">
      <c r="A79" s="110" t="s">
        <v>2</v>
      </c>
      <c r="B79" s="111">
        <v>1.5</v>
      </c>
      <c r="C79" s="111">
        <v>31</v>
      </c>
      <c r="D79" s="112">
        <v>2.5</v>
      </c>
      <c r="E79" s="111">
        <v>2.7</v>
      </c>
      <c r="F79" s="111">
        <v>0.3</v>
      </c>
      <c r="G79" s="111"/>
    </row>
    <row r="80" spans="1:9" ht="15.75" x14ac:dyDescent="0.2">
      <c r="A80" s="110" t="s">
        <v>3</v>
      </c>
      <c r="B80" s="111">
        <v>1.75</v>
      </c>
      <c r="C80" s="111">
        <v>61.32</v>
      </c>
      <c r="D80" s="112" t="s">
        <v>77</v>
      </c>
      <c r="E80" s="111">
        <v>3.01</v>
      </c>
      <c r="F80" s="111">
        <v>0.52</v>
      </c>
      <c r="G80" s="111"/>
    </row>
    <row r="81" spans="1:7" ht="15.75" x14ac:dyDescent="0.2">
      <c r="A81" s="110" t="s">
        <v>4</v>
      </c>
      <c r="B81" s="111">
        <v>1.06</v>
      </c>
      <c r="C81" s="111">
        <v>122.4</v>
      </c>
      <c r="D81" s="112">
        <v>2.5</v>
      </c>
      <c r="E81" s="111">
        <v>4.88</v>
      </c>
      <c r="F81" s="111">
        <v>0.72</v>
      </c>
      <c r="G81" s="111"/>
    </row>
    <row r="82" spans="1:7" ht="15.75" x14ac:dyDescent="0.2">
      <c r="A82" s="110" t="s">
        <v>5</v>
      </c>
      <c r="B82" s="111">
        <v>1.25</v>
      </c>
      <c r="C82" s="111">
        <v>49.08</v>
      </c>
      <c r="D82" s="113" t="s">
        <v>68</v>
      </c>
      <c r="E82" s="111">
        <v>4</v>
      </c>
      <c r="F82" s="111">
        <v>0.64</v>
      </c>
      <c r="G82" s="111"/>
    </row>
    <row r="83" spans="1:7" ht="15.75" x14ac:dyDescent="0.2">
      <c r="A83" s="110" t="s">
        <v>6</v>
      </c>
      <c r="B83" s="111">
        <v>1.55</v>
      </c>
      <c r="C83" s="111">
        <v>39</v>
      </c>
      <c r="D83" s="112">
        <v>12</v>
      </c>
      <c r="E83" s="111">
        <v>4.3499999999999996</v>
      </c>
      <c r="F83" s="111">
        <v>0.89</v>
      </c>
      <c r="G83" s="111"/>
    </row>
    <row r="84" spans="1:7" ht="15.75" x14ac:dyDescent="0.2">
      <c r="A84" s="110" t="s">
        <v>7</v>
      </c>
      <c r="B84" s="111">
        <v>0.82</v>
      </c>
      <c r="C84" s="111">
        <v>108</v>
      </c>
      <c r="D84" s="112">
        <v>5</v>
      </c>
      <c r="E84" s="111">
        <v>3.61</v>
      </c>
      <c r="F84" s="111">
        <v>1</v>
      </c>
      <c r="G84" s="111">
        <v>144</v>
      </c>
    </row>
    <row r="85" spans="1:7" ht="15.75" x14ac:dyDescent="0.2">
      <c r="A85" s="110" t="s">
        <v>14</v>
      </c>
      <c r="B85" s="111">
        <v>1.08</v>
      </c>
      <c r="C85" s="111">
        <v>123.6</v>
      </c>
      <c r="D85" s="112">
        <v>5</v>
      </c>
      <c r="E85" s="111">
        <v>3.71</v>
      </c>
      <c r="F85" s="111">
        <v>0.9</v>
      </c>
      <c r="G85" s="111">
        <v>111.6</v>
      </c>
    </row>
    <row r="86" spans="1:7" ht="15.75" x14ac:dyDescent="0.2">
      <c r="A86" s="114" t="s">
        <v>30</v>
      </c>
      <c r="B86" s="111">
        <v>1.84</v>
      </c>
      <c r="C86" s="111">
        <v>30.72</v>
      </c>
      <c r="D86" s="112">
        <v>2.5</v>
      </c>
      <c r="E86" s="111">
        <v>4.58</v>
      </c>
      <c r="F86" s="111">
        <v>0</v>
      </c>
      <c r="G86" s="111"/>
    </row>
    <row r="87" spans="1:7" ht="15.75" x14ac:dyDescent="0.2">
      <c r="A87" s="110" t="s">
        <v>0</v>
      </c>
      <c r="B87" s="111">
        <v>1.04</v>
      </c>
      <c r="C87" s="111">
        <v>119.28</v>
      </c>
      <c r="D87" s="115">
        <v>5</v>
      </c>
      <c r="E87" s="111">
        <v>4.21</v>
      </c>
      <c r="F87" s="111">
        <v>0.62</v>
      </c>
      <c r="G87" s="111"/>
    </row>
    <row r="88" spans="1:7" ht="15.75" x14ac:dyDescent="0.2">
      <c r="A88" s="110" t="s">
        <v>8</v>
      </c>
      <c r="B88" s="111">
        <v>1.72</v>
      </c>
      <c r="C88" s="111">
        <v>81</v>
      </c>
      <c r="D88" s="115">
        <v>2.5</v>
      </c>
      <c r="E88" s="111">
        <v>4.25</v>
      </c>
      <c r="F88" s="111">
        <v>0.84</v>
      </c>
      <c r="G88" s="111"/>
    </row>
    <row r="89" spans="1:7" ht="15.75" x14ac:dyDescent="0.2">
      <c r="A89" s="110" t="s">
        <v>9</v>
      </c>
      <c r="B89" s="111">
        <v>1.48</v>
      </c>
      <c r="C89" s="111">
        <v>105.36</v>
      </c>
      <c r="D89" s="115">
        <v>5</v>
      </c>
      <c r="E89" s="111">
        <v>3.88</v>
      </c>
      <c r="F89" s="111">
        <v>0.72</v>
      </c>
      <c r="G89" s="111"/>
    </row>
    <row r="90" spans="1:7" ht="15.75" x14ac:dyDescent="0.2">
      <c r="A90" s="110" t="s">
        <v>10</v>
      </c>
      <c r="B90" s="111">
        <v>1.35</v>
      </c>
      <c r="C90" s="111">
        <v>36.840000000000003</v>
      </c>
      <c r="D90" s="115">
        <v>2.5</v>
      </c>
      <c r="E90" s="111">
        <v>5.09</v>
      </c>
      <c r="F90" s="111">
        <v>1.22</v>
      </c>
      <c r="G90" s="111"/>
    </row>
    <row r="91" spans="1:7" ht="15.75" x14ac:dyDescent="0.2">
      <c r="A91" s="110" t="s">
        <v>11</v>
      </c>
      <c r="B91" s="111">
        <v>1.95</v>
      </c>
      <c r="C91" s="111">
        <v>84</v>
      </c>
      <c r="D91" s="115">
        <v>5</v>
      </c>
      <c r="E91" s="111">
        <v>3.8</v>
      </c>
      <c r="F91" s="111">
        <v>0.44</v>
      </c>
      <c r="G91" s="111"/>
    </row>
    <row r="92" spans="1:7" ht="15.75" x14ac:dyDescent="0.2">
      <c r="A92" s="110" t="s">
        <v>12</v>
      </c>
      <c r="B92" s="111">
        <v>2.2000000000000002</v>
      </c>
      <c r="C92" s="111"/>
      <c r="D92" s="115"/>
      <c r="E92" s="111">
        <v>3.99</v>
      </c>
      <c r="F92" s="111">
        <v>0.72</v>
      </c>
      <c r="G92" s="111"/>
    </row>
    <row r="93" spans="1:7" ht="15.75" x14ac:dyDescent="0.2">
      <c r="A93" s="114" t="s">
        <v>1</v>
      </c>
      <c r="B93" s="111">
        <v>1.1599999999999999</v>
      </c>
      <c r="C93" s="111">
        <v>60</v>
      </c>
      <c r="D93" s="116" t="s">
        <v>69</v>
      </c>
      <c r="E93" s="111">
        <v>4.33</v>
      </c>
      <c r="F93" s="111">
        <v>0.72</v>
      </c>
      <c r="G93" s="111"/>
    </row>
    <row r="94" spans="1:7" ht="15.75" x14ac:dyDescent="0.2">
      <c r="A94" s="110" t="s">
        <v>13</v>
      </c>
      <c r="B94" s="111">
        <v>0.84</v>
      </c>
      <c r="C94" s="111">
        <v>69.48</v>
      </c>
      <c r="D94" s="115">
        <v>2.5</v>
      </c>
      <c r="E94" s="111">
        <v>2.2400000000000002</v>
      </c>
      <c r="F94" s="111">
        <v>0.48</v>
      </c>
      <c r="G94" s="111">
        <v>43.2</v>
      </c>
    </row>
    <row r="96" spans="1:7" x14ac:dyDescent="0.2">
      <c r="A96" s="133"/>
    </row>
    <row r="97" spans="1:7" ht="47.25" x14ac:dyDescent="0.2">
      <c r="A97" s="107" t="s">
        <v>71</v>
      </c>
      <c r="B97" s="108" t="s">
        <v>62</v>
      </c>
      <c r="C97" s="109" t="s">
        <v>63</v>
      </c>
      <c r="D97" s="109" t="s">
        <v>64</v>
      </c>
      <c r="E97" s="109" t="s">
        <v>65</v>
      </c>
      <c r="F97" s="109" t="s">
        <v>66</v>
      </c>
      <c r="G97" s="109" t="s">
        <v>21</v>
      </c>
    </row>
    <row r="98" spans="1:7" ht="15.75" x14ac:dyDescent="0.2">
      <c r="A98" s="110" t="s">
        <v>2</v>
      </c>
      <c r="B98" s="111">
        <v>1.5</v>
      </c>
      <c r="C98" s="111">
        <v>31</v>
      </c>
      <c r="D98" s="112">
        <v>2.5</v>
      </c>
      <c r="E98" s="111">
        <v>2.7</v>
      </c>
      <c r="F98" s="111">
        <v>0.3</v>
      </c>
      <c r="G98" s="111"/>
    </row>
    <row r="99" spans="1:7" ht="15.75" x14ac:dyDescent="0.2">
      <c r="A99" s="110" t="s">
        <v>3</v>
      </c>
      <c r="B99" s="111">
        <v>1.87</v>
      </c>
      <c r="C99" s="111">
        <v>65.64</v>
      </c>
      <c r="D99" s="112" t="s">
        <v>77</v>
      </c>
      <c r="E99" s="111">
        <v>2.84</v>
      </c>
      <c r="F99" s="111">
        <v>0.54</v>
      </c>
      <c r="G99" s="111"/>
    </row>
    <row r="100" spans="1:7" ht="15.75" x14ac:dyDescent="0.2">
      <c r="A100" s="110" t="s">
        <v>4</v>
      </c>
      <c r="B100" s="111">
        <v>1.06</v>
      </c>
      <c r="C100" s="111">
        <v>122.4</v>
      </c>
      <c r="D100" s="112">
        <v>2.5</v>
      </c>
      <c r="E100" s="111">
        <v>4.7300000000000004</v>
      </c>
      <c r="F100" s="111">
        <v>0.72</v>
      </c>
      <c r="G100" s="111"/>
    </row>
    <row r="101" spans="1:7" ht="15.75" x14ac:dyDescent="0.2">
      <c r="A101" s="110" t="s">
        <v>5</v>
      </c>
      <c r="B101" s="111">
        <v>1.25</v>
      </c>
      <c r="C101" s="111">
        <v>49.08</v>
      </c>
      <c r="D101" s="113" t="s">
        <v>68</v>
      </c>
      <c r="E101" s="111">
        <v>4</v>
      </c>
      <c r="F101" s="111">
        <v>0.64</v>
      </c>
      <c r="G101" s="111"/>
    </row>
    <row r="102" spans="1:7" ht="15.75" x14ac:dyDescent="0.2">
      <c r="A102" s="110" t="s">
        <v>6</v>
      </c>
      <c r="B102" s="111">
        <v>1.55</v>
      </c>
      <c r="C102" s="111">
        <v>39</v>
      </c>
      <c r="D102" s="112">
        <v>12</v>
      </c>
      <c r="E102" s="111">
        <v>3.98</v>
      </c>
      <c r="F102" s="111">
        <v>0.84</v>
      </c>
      <c r="G102" s="111"/>
    </row>
    <row r="103" spans="1:7" ht="15.75" x14ac:dyDescent="0.2">
      <c r="A103" s="110" t="s">
        <v>7</v>
      </c>
      <c r="B103" s="111">
        <v>0.75</v>
      </c>
      <c r="C103" s="111">
        <v>108</v>
      </c>
      <c r="D103" s="112">
        <v>5</v>
      </c>
      <c r="E103" s="111">
        <v>3.76</v>
      </c>
      <c r="F103" s="111">
        <v>1.01</v>
      </c>
      <c r="G103" s="111">
        <v>144</v>
      </c>
    </row>
    <row r="104" spans="1:7" ht="15.75" x14ac:dyDescent="0.2">
      <c r="A104" s="110" t="s">
        <v>14</v>
      </c>
      <c r="B104" s="111">
        <v>1.08</v>
      </c>
      <c r="C104" s="111">
        <v>99</v>
      </c>
      <c r="D104" s="112">
        <v>5</v>
      </c>
      <c r="E104" s="111">
        <v>2.89</v>
      </c>
      <c r="F104" s="111">
        <v>0.67</v>
      </c>
      <c r="G104" s="111">
        <v>55.8</v>
      </c>
    </row>
    <row r="105" spans="1:7" ht="15.75" x14ac:dyDescent="0.2">
      <c r="A105" s="114" t="s">
        <v>30</v>
      </c>
      <c r="B105" s="111">
        <v>1.84</v>
      </c>
      <c r="C105" s="111">
        <v>30.72</v>
      </c>
      <c r="D105" s="112">
        <v>2.5</v>
      </c>
      <c r="E105" s="111">
        <v>4.58</v>
      </c>
      <c r="F105" s="111">
        <v>0</v>
      </c>
      <c r="G105" s="111"/>
    </row>
    <row r="106" spans="1:7" ht="15.75" x14ac:dyDescent="0.2">
      <c r="A106" s="110" t="s">
        <v>0</v>
      </c>
      <c r="B106" s="111">
        <v>1.04</v>
      </c>
      <c r="C106" s="111">
        <v>119.28</v>
      </c>
      <c r="D106" s="115">
        <v>5</v>
      </c>
      <c r="E106" s="111">
        <v>4.21</v>
      </c>
      <c r="F106" s="111">
        <v>0.62</v>
      </c>
      <c r="G106" s="111"/>
    </row>
    <row r="107" spans="1:7" ht="15.75" x14ac:dyDescent="0.2">
      <c r="A107" s="110" t="s">
        <v>8</v>
      </c>
      <c r="B107" s="111">
        <v>1.72</v>
      </c>
      <c r="C107" s="111">
        <v>81</v>
      </c>
      <c r="D107" s="115">
        <v>2.5</v>
      </c>
      <c r="E107" s="111">
        <v>4.25</v>
      </c>
      <c r="F107" s="111">
        <v>0.84</v>
      </c>
      <c r="G107" s="111"/>
    </row>
    <row r="108" spans="1:7" ht="15.75" x14ac:dyDescent="0.2">
      <c r="A108" s="110" t="s">
        <v>9</v>
      </c>
      <c r="B108" s="111">
        <v>1.48</v>
      </c>
      <c r="C108" s="111">
        <v>105.36</v>
      </c>
      <c r="D108" s="115">
        <v>5</v>
      </c>
      <c r="E108" s="111">
        <v>3.88</v>
      </c>
      <c r="F108" s="111">
        <v>0.72</v>
      </c>
      <c r="G108" s="111"/>
    </row>
    <row r="109" spans="1:7" ht="15.75" x14ac:dyDescent="0.2">
      <c r="A109" s="110" t="s">
        <v>10</v>
      </c>
      <c r="B109" s="111">
        <v>1.35</v>
      </c>
      <c r="C109" s="111">
        <v>36.840000000000003</v>
      </c>
      <c r="D109" s="115">
        <v>2.5</v>
      </c>
      <c r="E109" s="111">
        <v>5.41</v>
      </c>
      <c r="F109" s="111">
        <v>1.33</v>
      </c>
      <c r="G109" s="111"/>
    </row>
    <row r="110" spans="1:7" ht="15.75" x14ac:dyDescent="0.2">
      <c r="A110" s="110" t="s">
        <v>11</v>
      </c>
      <c r="B110" s="111">
        <v>1.75</v>
      </c>
      <c r="C110" s="111">
        <v>84</v>
      </c>
      <c r="D110" s="115">
        <v>5</v>
      </c>
      <c r="E110" s="111">
        <v>3.58</v>
      </c>
      <c r="F110" s="111">
        <v>0.43</v>
      </c>
      <c r="G110" s="111"/>
    </row>
    <row r="111" spans="1:7" ht="15.75" x14ac:dyDescent="0.2">
      <c r="A111" s="110" t="s">
        <v>12</v>
      </c>
      <c r="B111" s="111">
        <v>2.2000000000000002</v>
      </c>
      <c r="C111" s="111"/>
      <c r="D111" s="115"/>
      <c r="E111" s="111">
        <v>3.99</v>
      </c>
      <c r="F111" s="111">
        <v>0.72</v>
      </c>
      <c r="G111" s="111"/>
    </row>
    <row r="112" spans="1:7" ht="15.75" x14ac:dyDescent="0.2">
      <c r="A112" s="114" t="s">
        <v>1</v>
      </c>
      <c r="B112" s="111">
        <v>1.0900000000000001</v>
      </c>
      <c r="C112" s="111">
        <v>48</v>
      </c>
      <c r="D112" s="116" t="s">
        <v>69</v>
      </c>
      <c r="E112" s="111">
        <v>3.95</v>
      </c>
      <c r="F112" s="111">
        <v>0.65</v>
      </c>
      <c r="G112" s="111"/>
    </row>
    <row r="113" spans="1:7" ht="15.75" x14ac:dyDescent="0.2">
      <c r="A113" s="110" t="s">
        <v>13</v>
      </c>
      <c r="B113" s="111">
        <v>0.84</v>
      </c>
      <c r="C113" s="111">
        <v>65.28</v>
      </c>
      <c r="D113" s="115">
        <v>2.5</v>
      </c>
      <c r="E113" s="111">
        <v>2.13</v>
      </c>
      <c r="F113" s="111">
        <v>0.45</v>
      </c>
      <c r="G113" s="111">
        <v>31.2</v>
      </c>
    </row>
    <row r="114" spans="1:7" ht="15.75" x14ac:dyDescent="0.2">
      <c r="A114" s="140"/>
      <c r="B114" s="148"/>
      <c r="C114" s="148"/>
      <c r="D114" s="149"/>
      <c r="E114" s="148"/>
      <c r="F114" s="148"/>
      <c r="G114" s="148"/>
    </row>
    <row r="116" spans="1:7" ht="47.25" x14ac:dyDescent="0.2">
      <c r="A116" s="107" t="s">
        <v>70</v>
      </c>
      <c r="B116" s="108" t="s">
        <v>62</v>
      </c>
      <c r="C116" s="109" t="s">
        <v>63</v>
      </c>
      <c r="D116" s="109" t="s">
        <v>64</v>
      </c>
      <c r="E116" s="109" t="s">
        <v>65</v>
      </c>
      <c r="F116" s="109" t="s">
        <v>66</v>
      </c>
      <c r="G116" s="109" t="s">
        <v>21</v>
      </c>
    </row>
    <row r="117" spans="1:7" ht="15.75" x14ac:dyDescent="0.2">
      <c r="A117" s="110" t="s">
        <v>2</v>
      </c>
      <c r="B117" s="111">
        <v>1.5</v>
      </c>
      <c r="C117" s="111">
        <v>31</v>
      </c>
      <c r="D117" s="112"/>
      <c r="E117" s="111">
        <v>2.7</v>
      </c>
      <c r="F117" s="111">
        <v>0.3</v>
      </c>
      <c r="G117" s="111"/>
    </row>
    <row r="118" spans="1:7" ht="15.75" x14ac:dyDescent="0.2">
      <c r="A118" s="110" t="s">
        <v>3</v>
      </c>
      <c r="B118" s="111">
        <v>1.75</v>
      </c>
      <c r="C118" s="111">
        <v>61.32</v>
      </c>
      <c r="D118" s="112"/>
      <c r="E118" s="111">
        <v>2.74</v>
      </c>
      <c r="F118" s="111">
        <v>0.53</v>
      </c>
      <c r="G118" s="111"/>
    </row>
    <row r="119" spans="1:7" ht="15.75" x14ac:dyDescent="0.2">
      <c r="A119" s="110" t="s">
        <v>4</v>
      </c>
      <c r="B119" s="111">
        <v>1.06</v>
      </c>
      <c r="C119" s="111">
        <v>122.4</v>
      </c>
      <c r="D119" s="112"/>
      <c r="E119" s="111">
        <v>4.68</v>
      </c>
      <c r="F119" s="111">
        <v>0.72</v>
      </c>
      <c r="G119" s="111"/>
    </row>
    <row r="120" spans="1:7" ht="15.75" x14ac:dyDescent="0.2">
      <c r="A120" s="110" t="s">
        <v>5</v>
      </c>
      <c r="B120" s="111">
        <v>1.25</v>
      </c>
      <c r="C120" s="111">
        <v>49.08</v>
      </c>
      <c r="D120" s="113"/>
      <c r="E120" s="111">
        <v>4.0999999999999996</v>
      </c>
      <c r="F120" s="111">
        <v>0.68</v>
      </c>
      <c r="G120" s="111"/>
    </row>
    <row r="121" spans="1:7" ht="15.75" x14ac:dyDescent="0.2">
      <c r="A121" s="110" t="s">
        <v>6</v>
      </c>
      <c r="B121" s="111">
        <v>1.55</v>
      </c>
      <c r="C121" s="111">
        <v>39</v>
      </c>
      <c r="D121" s="112"/>
      <c r="E121" s="111">
        <v>3.98</v>
      </c>
      <c r="F121" s="111">
        <v>0.84</v>
      </c>
      <c r="G121" s="111"/>
    </row>
    <row r="122" spans="1:7" ht="15.75" x14ac:dyDescent="0.2">
      <c r="A122" s="110" t="s">
        <v>7</v>
      </c>
      <c r="B122" s="111">
        <v>0.75</v>
      </c>
      <c r="C122" s="111">
        <v>108</v>
      </c>
      <c r="D122" s="112"/>
      <c r="E122" s="111">
        <v>3.76</v>
      </c>
      <c r="F122" s="111">
        <v>1.0900000000000001</v>
      </c>
      <c r="G122" s="111">
        <v>156</v>
      </c>
    </row>
    <row r="123" spans="1:7" ht="15.75" x14ac:dyDescent="0.2">
      <c r="A123" s="110" t="s">
        <v>14</v>
      </c>
      <c r="B123" s="111">
        <v>1.08</v>
      </c>
      <c r="C123" s="111">
        <v>99</v>
      </c>
      <c r="D123" s="112"/>
      <c r="E123" s="111">
        <v>2.89</v>
      </c>
      <c r="F123" s="111">
        <v>0.67</v>
      </c>
      <c r="G123" s="111">
        <v>55.8</v>
      </c>
    </row>
    <row r="124" spans="1:7" ht="15.75" x14ac:dyDescent="0.2">
      <c r="A124" s="114" t="s">
        <v>30</v>
      </c>
      <c r="B124" s="111">
        <v>1.84</v>
      </c>
      <c r="C124" s="111">
        <v>30.72</v>
      </c>
      <c r="D124" s="112"/>
      <c r="E124" s="111">
        <v>4.58</v>
      </c>
      <c r="F124" s="111"/>
      <c r="G124" s="111"/>
    </row>
    <row r="125" spans="1:7" ht="15.75" x14ac:dyDescent="0.2">
      <c r="A125" s="110" t="s">
        <v>0</v>
      </c>
      <c r="B125" s="111">
        <v>1.04</v>
      </c>
      <c r="C125" s="111">
        <v>111.24</v>
      </c>
      <c r="D125" s="115"/>
      <c r="E125" s="111">
        <v>4.3600000000000003</v>
      </c>
      <c r="F125" s="111">
        <v>0.62</v>
      </c>
      <c r="G125" s="111"/>
    </row>
    <row r="126" spans="1:7" ht="15.75" x14ac:dyDescent="0.2">
      <c r="A126" s="110" t="s">
        <v>8</v>
      </c>
      <c r="B126" s="111">
        <v>1.72</v>
      </c>
      <c r="C126" s="111">
        <v>81</v>
      </c>
      <c r="D126" s="115"/>
      <c r="E126" s="111">
        <v>4.25</v>
      </c>
      <c r="F126" s="111">
        <v>0.86</v>
      </c>
      <c r="G126" s="111"/>
    </row>
    <row r="127" spans="1:7" ht="15.75" x14ac:dyDescent="0.2">
      <c r="A127" s="110" t="s">
        <v>9</v>
      </c>
      <c r="B127" s="111">
        <v>1.48</v>
      </c>
      <c r="C127" s="111">
        <v>105.36</v>
      </c>
      <c r="D127" s="115"/>
      <c r="E127" s="111">
        <v>3.88</v>
      </c>
      <c r="F127" s="111">
        <v>0.72</v>
      </c>
      <c r="G127" s="111"/>
    </row>
    <row r="128" spans="1:7" ht="15.75" x14ac:dyDescent="0.2">
      <c r="A128" s="110" t="s">
        <v>10</v>
      </c>
      <c r="B128" s="111">
        <v>1.35</v>
      </c>
      <c r="C128" s="111">
        <v>36.840000000000003</v>
      </c>
      <c r="D128" s="115"/>
      <c r="E128" s="111">
        <v>4.1500000000000004</v>
      </c>
      <c r="F128" s="111">
        <v>1.02</v>
      </c>
      <c r="G128" s="111"/>
    </row>
    <row r="129" spans="1:7" ht="15.75" x14ac:dyDescent="0.2">
      <c r="A129" s="110" t="s">
        <v>11</v>
      </c>
      <c r="B129" s="111">
        <v>1.75</v>
      </c>
      <c r="C129" s="111">
        <v>84</v>
      </c>
      <c r="D129" s="115"/>
      <c r="E129" s="111">
        <v>3.58</v>
      </c>
      <c r="F129" s="111">
        <v>0.43</v>
      </c>
      <c r="G129" s="111"/>
    </row>
    <row r="130" spans="1:7" ht="15.75" x14ac:dyDescent="0.2">
      <c r="A130" s="110" t="s">
        <v>12</v>
      </c>
      <c r="B130" s="111">
        <v>2.2000000000000002</v>
      </c>
      <c r="C130" s="111"/>
      <c r="D130" s="115"/>
      <c r="E130" s="111">
        <v>3.63</v>
      </c>
      <c r="F130" s="111">
        <v>0.66</v>
      </c>
      <c r="G130" s="111"/>
    </row>
    <row r="131" spans="1:7" ht="15.75" x14ac:dyDescent="0.2">
      <c r="A131" s="114" t="s">
        <v>1</v>
      </c>
      <c r="B131" s="111">
        <v>1.0900000000000001</v>
      </c>
      <c r="C131" s="111">
        <v>48</v>
      </c>
      <c r="D131" s="116"/>
      <c r="E131" s="111">
        <v>3.77</v>
      </c>
      <c r="F131" s="111">
        <v>0.61</v>
      </c>
      <c r="G131" s="111"/>
    </row>
    <row r="132" spans="1:7" ht="15.75" x14ac:dyDescent="0.2">
      <c r="A132" s="110" t="s">
        <v>13</v>
      </c>
      <c r="B132" s="111">
        <v>0.84</v>
      </c>
      <c r="C132" s="111">
        <v>65.28</v>
      </c>
      <c r="D132" s="115"/>
      <c r="E132" s="111">
        <v>2.2200000000000002</v>
      </c>
      <c r="F132" s="111">
        <v>0.38</v>
      </c>
      <c r="G132" s="111">
        <v>31.2</v>
      </c>
    </row>
  </sheetData>
  <sheetProtection algorithmName="SHA-512" hashValue="3LwtHwwvM8fj6zk6HB2Ixy3Sqa+pIIPic1+gwPx2N86ATwel8cdLehoxSxHaXisfOuYcNejX6NHqdDKjFRqaNg==" saltValue="seP4eVrJNRt5oX7mSZ6ZiA==" spinCount="100000" sheet="1" objects="1" scenarios="1"/>
  <mergeCells count="3">
    <mergeCell ref="J40:N40"/>
    <mergeCell ref="J21:N21"/>
    <mergeCell ref="J1:N1"/>
  </mergeCells>
  <pageMargins left="0.7" right="0.7" top="0.78740157499999996" bottom="0.78740157499999996" header="0.3" footer="0.3"/>
  <pageSetup paperSize="9"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2"/>
  <sheetViews>
    <sheetView workbookViewId="0">
      <selection activeCell="J2" sqref="J2"/>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93</v>
      </c>
      <c r="B1" s="108" t="s">
        <v>62</v>
      </c>
      <c r="C1" s="109" t="s">
        <v>63</v>
      </c>
      <c r="D1" s="109" t="s">
        <v>64</v>
      </c>
      <c r="E1" s="109" t="s">
        <v>65</v>
      </c>
      <c r="F1" s="109" t="s">
        <v>66</v>
      </c>
      <c r="G1" s="109" t="s">
        <v>21</v>
      </c>
      <c r="J1" s="211" t="s">
        <v>92</v>
      </c>
      <c r="K1" s="214"/>
      <c r="L1" s="214"/>
      <c r="M1" s="214"/>
      <c r="N1" s="215"/>
    </row>
    <row r="2" spans="1:14" ht="15.75" x14ac:dyDescent="0.2">
      <c r="A2" s="110" t="s">
        <v>2</v>
      </c>
      <c r="B2" s="143">
        <v>1.55</v>
      </c>
      <c r="C2" s="143">
        <v>31</v>
      </c>
      <c r="D2" s="141">
        <v>2.5</v>
      </c>
      <c r="E2" s="143">
        <v>3</v>
      </c>
      <c r="F2" s="143">
        <v>0.35</v>
      </c>
      <c r="G2" s="169">
        <v>0</v>
      </c>
      <c r="J2">
        <f>B3/B21</f>
        <v>1.129032258064516</v>
      </c>
      <c r="K2">
        <f>C3/C21</f>
        <v>1.9780645161290322</v>
      </c>
      <c r="M2">
        <f>E3/E21</f>
        <v>0.97666666666666668</v>
      </c>
      <c r="N2">
        <f>F3/F21</f>
        <v>1.5142857142857145</v>
      </c>
    </row>
    <row r="3" spans="1:14" ht="15.75" x14ac:dyDescent="0.2">
      <c r="A3" s="110" t="s">
        <v>3</v>
      </c>
      <c r="B3" s="143">
        <v>1.75</v>
      </c>
      <c r="C3" s="143">
        <v>61.32</v>
      </c>
      <c r="D3" s="141">
        <v>2.5</v>
      </c>
      <c r="E3" s="143">
        <v>2.93</v>
      </c>
      <c r="F3" s="143">
        <v>0.53</v>
      </c>
      <c r="G3" s="146">
        <v>0</v>
      </c>
      <c r="J3" t="e">
        <f>#REF!/B22</f>
        <v>#REF!</v>
      </c>
      <c r="K3" t="e">
        <f>#REF!/C22</f>
        <v>#REF!</v>
      </c>
      <c r="M3" t="e">
        <f>#REF!/E22</f>
        <v>#REF!</v>
      </c>
      <c r="N3" t="e">
        <f>#REF!/F22</f>
        <v>#REF!</v>
      </c>
    </row>
    <row r="4" spans="1:14" ht="15.75" x14ac:dyDescent="0.2">
      <c r="A4" s="110" t="s">
        <v>4</v>
      </c>
      <c r="B4" s="143">
        <v>1.06</v>
      </c>
      <c r="C4" s="143">
        <v>130.80000000000001</v>
      </c>
      <c r="D4" s="141">
        <v>5</v>
      </c>
      <c r="E4" s="143">
        <v>4.99</v>
      </c>
      <c r="F4" s="143">
        <v>0.79</v>
      </c>
      <c r="G4" s="169">
        <v>0</v>
      </c>
      <c r="J4">
        <f t="shared" ref="J4:K14" si="0">B4/B23</f>
        <v>1</v>
      </c>
      <c r="K4">
        <f t="shared" si="0"/>
        <v>1</v>
      </c>
      <c r="M4">
        <f t="shared" ref="M4:N17" si="1">E4/E23</f>
        <v>0.98422090729783041</v>
      </c>
      <c r="N4">
        <f t="shared" si="1"/>
        <v>0.98750000000000004</v>
      </c>
    </row>
    <row r="5" spans="1:14" ht="15.75" x14ac:dyDescent="0.2">
      <c r="A5" s="110" t="s">
        <v>5</v>
      </c>
      <c r="B5" s="143">
        <v>1.25</v>
      </c>
      <c r="C5" s="143">
        <v>49.08</v>
      </c>
      <c r="D5" s="142">
        <v>2.5</v>
      </c>
      <c r="E5" s="143">
        <v>4</v>
      </c>
      <c r="F5" s="143">
        <v>0.64</v>
      </c>
      <c r="G5" s="169">
        <v>0</v>
      </c>
      <c r="J5">
        <f t="shared" si="0"/>
        <v>1</v>
      </c>
      <c r="K5">
        <f t="shared" si="0"/>
        <v>1</v>
      </c>
      <c r="M5">
        <f t="shared" si="1"/>
        <v>1</v>
      </c>
      <c r="N5">
        <f t="shared" si="1"/>
        <v>1</v>
      </c>
    </row>
    <row r="6" spans="1:14" ht="15.75" x14ac:dyDescent="0.2">
      <c r="A6" s="110" t="s">
        <v>6</v>
      </c>
      <c r="B6" s="143">
        <v>1.55</v>
      </c>
      <c r="C6" s="143">
        <v>39</v>
      </c>
      <c r="D6" s="141">
        <v>12</v>
      </c>
      <c r="E6" s="143">
        <v>4.3499999999999996</v>
      </c>
      <c r="F6" s="143">
        <v>0.93</v>
      </c>
      <c r="G6" s="146">
        <v>0</v>
      </c>
      <c r="J6">
        <f t="shared" si="0"/>
        <v>1</v>
      </c>
      <c r="K6">
        <f t="shared" si="0"/>
        <v>1</v>
      </c>
      <c r="M6">
        <f t="shared" si="1"/>
        <v>1</v>
      </c>
      <c r="N6">
        <f t="shared" si="1"/>
        <v>1</v>
      </c>
    </row>
    <row r="7" spans="1:14" ht="15.75" x14ac:dyDescent="0.2">
      <c r="A7" s="110" t="s">
        <v>7</v>
      </c>
      <c r="B7" s="143">
        <v>1.1399999999999999</v>
      </c>
      <c r="C7" s="143">
        <v>98.4</v>
      </c>
      <c r="D7" s="141">
        <v>2.5</v>
      </c>
      <c r="E7" s="143">
        <v>3.61</v>
      </c>
      <c r="F7" s="143">
        <v>0.97</v>
      </c>
      <c r="G7" s="145">
        <v>144</v>
      </c>
      <c r="J7">
        <f t="shared" si="0"/>
        <v>1.0270270270270268</v>
      </c>
      <c r="K7">
        <f t="shared" si="0"/>
        <v>1</v>
      </c>
      <c r="M7">
        <f t="shared" si="1"/>
        <v>1</v>
      </c>
      <c r="N7">
        <f t="shared" si="1"/>
        <v>1</v>
      </c>
    </row>
    <row r="8" spans="1:14" ht="15.75" x14ac:dyDescent="0.2">
      <c r="A8" s="110" t="s">
        <v>14</v>
      </c>
      <c r="B8" s="143">
        <v>1.88</v>
      </c>
      <c r="C8" s="143">
        <v>75</v>
      </c>
      <c r="D8" s="141">
        <v>5</v>
      </c>
      <c r="E8" s="143">
        <v>3.71</v>
      </c>
      <c r="F8" s="143">
        <v>0.9</v>
      </c>
      <c r="G8" s="145">
        <v>111.6</v>
      </c>
      <c r="J8">
        <f t="shared" si="0"/>
        <v>1.2702702702702702</v>
      </c>
      <c r="K8">
        <f t="shared" si="0"/>
        <v>1</v>
      </c>
      <c r="M8">
        <f t="shared" si="1"/>
        <v>1</v>
      </c>
      <c r="N8">
        <f t="shared" si="1"/>
        <v>1</v>
      </c>
    </row>
    <row r="9" spans="1:14" ht="15.75" x14ac:dyDescent="0.2">
      <c r="A9" s="114" t="s">
        <v>30</v>
      </c>
      <c r="B9" s="143">
        <v>1.84</v>
      </c>
      <c r="C9" s="143">
        <v>30.72</v>
      </c>
      <c r="D9" s="141">
        <v>2.5</v>
      </c>
      <c r="E9" s="143">
        <v>3.88</v>
      </c>
      <c r="F9" s="143">
        <v>0.4</v>
      </c>
      <c r="G9" s="169">
        <v>0</v>
      </c>
      <c r="J9">
        <f t="shared" si="0"/>
        <v>1</v>
      </c>
      <c r="K9">
        <f t="shared" si="0"/>
        <v>1</v>
      </c>
      <c r="M9">
        <f t="shared" si="1"/>
        <v>1</v>
      </c>
      <c r="N9">
        <f t="shared" si="1"/>
        <v>1</v>
      </c>
    </row>
    <row r="10" spans="1:14" ht="15.75" x14ac:dyDescent="0.2">
      <c r="A10" s="110" t="s">
        <v>0</v>
      </c>
      <c r="B10" s="143">
        <v>1.17</v>
      </c>
      <c r="C10" s="143">
        <v>111.6</v>
      </c>
      <c r="D10" s="141">
        <v>5</v>
      </c>
      <c r="E10" s="143">
        <v>4.53</v>
      </c>
      <c r="F10" s="143">
        <v>0.67</v>
      </c>
      <c r="G10" s="169">
        <v>0</v>
      </c>
      <c r="J10">
        <f t="shared" si="0"/>
        <v>1.0540540540540539</v>
      </c>
      <c r="K10">
        <f t="shared" si="0"/>
        <v>1</v>
      </c>
      <c r="M10">
        <f t="shared" si="1"/>
        <v>1.063380281690141</v>
      </c>
      <c r="N10">
        <f t="shared" si="1"/>
        <v>1.0307692307692309</v>
      </c>
    </row>
    <row r="11" spans="1:14" ht="15.75" x14ac:dyDescent="0.2">
      <c r="A11" s="110" t="s">
        <v>8</v>
      </c>
      <c r="B11" s="143">
        <v>1.72</v>
      </c>
      <c r="C11" s="143">
        <v>81</v>
      </c>
      <c r="D11" s="141">
        <v>2.5</v>
      </c>
      <c r="E11" s="143">
        <v>4.41</v>
      </c>
      <c r="F11" s="143">
        <v>0.89</v>
      </c>
      <c r="G11" s="169">
        <v>0</v>
      </c>
      <c r="J11">
        <f t="shared" si="0"/>
        <v>1</v>
      </c>
      <c r="K11">
        <f t="shared" si="0"/>
        <v>1</v>
      </c>
      <c r="M11">
        <f t="shared" si="1"/>
        <v>1</v>
      </c>
      <c r="N11">
        <f t="shared" si="1"/>
        <v>1</v>
      </c>
    </row>
    <row r="12" spans="1:14" ht="15.75" x14ac:dyDescent="0.2">
      <c r="A12" s="110" t="s">
        <v>9</v>
      </c>
      <c r="B12" s="143">
        <v>1.48</v>
      </c>
      <c r="C12" s="143">
        <v>127.34</v>
      </c>
      <c r="D12" s="141">
        <v>6.3</v>
      </c>
      <c r="E12" s="143">
        <v>4.16</v>
      </c>
      <c r="F12" s="143">
        <v>0.83499999999999996</v>
      </c>
      <c r="G12" s="145">
        <v>44</v>
      </c>
      <c r="J12">
        <f t="shared" si="0"/>
        <v>1</v>
      </c>
      <c r="K12">
        <f t="shared" si="0"/>
        <v>1</v>
      </c>
      <c r="M12">
        <f t="shared" si="1"/>
        <v>1.0048309178743962</v>
      </c>
      <c r="N12">
        <f t="shared" si="1"/>
        <v>0.99404761904761907</v>
      </c>
    </row>
    <row r="13" spans="1:14" ht="15.75" x14ac:dyDescent="0.2">
      <c r="A13" s="110" t="s">
        <v>10</v>
      </c>
      <c r="B13" s="143">
        <v>1.45</v>
      </c>
      <c r="C13" s="143">
        <v>36.840000000000003</v>
      </c>
      <c r="D13" s="141">
        <v>5</v>
      </c>
      <c r="E13" s="152">
        <v>4.12</v>
      </c>
      <c r="F13" s="152">
        <v>1.06</v>
      </c>
      <c r="G13" s="169">
        <v>0</v>
      </c>
      <c r="H13" s="151"/>
      <c r="I13" s="151"/>
      <c r="J13">
        <f t="shared" si="0"/>
        <v>1.074074074074074</v>
      </c>
      <c r="K13">
        <f t="shared" si="0"/>
        <v>1</v>
      </c>
      <c r="M13">
        <f t="shared" si="1"/>
        <v>1.0325814536340852</v>
      </c>
      <c r="N13">
        <f t="shared" si="1"/>
        <v>1.0816326530612246</v>
      </c>
    </row>
    <row r="14" spans="1:14" ht="15.75" x14ac:dyDescent="0.2">
      <c r="A14" s="110" t="s">
        <v>11</v>
      </c>
      <c r="B14" s="143">
        <v>1.84</v>
      </c>
      <c r="C14" s="143">
        <v>84</v>
      </c>
      <c r="D14" s="141">
        <v>5</v>
      </c>
      <c r="E14" s="143">
        <v>2.85</v>
      </c>
      <c r="F14" s="143">
        <v>0.53</v>
      </c>
      <c r="G14" s="145">
        <v>48</v>
      </c>
      <c r="J14">
        <f t="shared" si="0"/>
        <v>0.94845360824742275</v>
      </c>
      <c r="K14">
        <f t="shared" si="0"/>
        <v>1</v>
      </c>
      <c r="M14">
        <f t="shared" si="1"/>
        <v>0.86890243902439035</v>
      </c>
      <c r="N14">
        <f t="shared" si="1"/>
        <v>1.2325581395348839</v>
      </c>
    </row>
    <row r="15" spans="1:14" ht="15.75" x14ac:dyDescent="0.2">
      <c r="A15" s="110" t="s">
        <v>12</v>
      </c>
      <c r="B15" s="143">
        <v>2.2000000000000002</v>
      </c>
      <c r="C15" s="143">
        <v>0</v>
      </c>
      <c r="D15" s="141">
        <v>2.5</v>
      </c>
      <c r="E15" s="143">
        <v>3.99</v>
      </c>
      <c r="F15" s="143">
        <v>0.72</v>
      </c>
      <c r="G15" s="146">
        <v>0</v>
      </c>
      <c r="J15">
        <f>B15/B34</f>
        <v>1</v>
      </c>
      <c r="M15">
        <f t="shared" si="1"/>
        <v>1</v>
      </c>
      <c r="N15">
        <f t="shared" si="1"/>
        <v>1</v>
      </c>
    </row>
    <row r="16" spans="1:14" ht="15.75" x14ac:dyDescent="0.2">
      <c r="A16" s="114" t="s">
        <v>1</v>
      </c>
      <c r="B16" s="153">
        <v>1.07</v>
      </c>
      <c r="C16" s="143">
        <v>60</v>
      </c>
      <c r="D16" s="170">
        <v>43284</v>
      </c>
      <c r="E16" s="143">
        <v>4.24</v>
      </c>
      <c r="F16" s="143">
        <v>0.73</v>
      </c>
      <c r="G16" s="146">
        <v>0</v>
      </c>
      <c r="J16">
        <f>B16/B35</f>
        <v>0.9224137931034484</v>
      </c>
      <c r="K16">
        <f>C16/C35</f>
        <v>1</v>
      </c>
      <c r="M16">
        <f t="shared" si="1"/>
        <v>1.0023640661938533</v>
      </c>
      <c r="N16">
        <f t="shared" si="1"/>
        <v>1.0138888888888888</v>
      </c>
    </row>
    <row r="17" spans="1:14" ht="15.75" x14ac:dyDescent="0.2">
      <c r="A17" s="110" t="s">
        <v>13</v>
      </c>
      <c r="B17" s="153">
        <v>0.88</v>
      </c>
      <c r="C17" s="153">
        <v>69.48</v>
      </c>
      <c r="D17" s="141">
        <v>2.5</v>
      </c>
      <c r="E17" s="143">
        <v>2.35</v>
      </c>
      <c r="F17" s="143">
        <v>0.52</v>
      </c>
      <c r="G17" s="145">
        <v>43.2</v>
      </c>
      <c r="J17">
        <f>B17/B36</f>
        <v>1</v>
      </c>
      <c r="K17">
        <f>C17/C36</f>
        <v>1</v>
      </c>
      <c r="M17">
        <f t="shared" si="1"/>
        <v>1.0217391304347827</v>
      </c>
      <c r="N17">
        <f t="shared" si="1"/>
        <v>1.04</v>
      </c>
    </row>
    <row r="18" spans="1:14" ht="15.75" x14ac:dyDescent="0.2">
      <c r="A18" s="140"/>
    </row>
    <row r="20" spans="1:14" ht="47.25" x14ac:dyDescent="0.2">
      <c r="A20" s="107" t="s">
        <v>90</v>
      </c>
      <c r="B20" s="108" t="s">
        <v>62</v>
      </c>
      <c r="C20" s="109" t="s">
        <v>63</v>
      </c>
      <c r="D20" s="109" t="s">
        <v>64</v>
      </c>
      <c r="E20" s="109" t="s">
        <v>65</v>
      </c>
      <c r="F20" s="109" t="s">
        <v>66</v>
      </c>
      <c r="G20" s="109" t="s">
        <v>21</v>
      </c>
      <c r="J20" s="211" t="s">
        <v>92</v>
      </c>
      <c r="K20" s="214"/>
      <c r="L20" s="214"/>
      <c r="M20" s="214"/>
      <c r="N20" s="215"/>
    </row>
    <row r="21" spans="1:14" ht="15.75" x14ac:dyDescent="0.2">
      <c r="A21" s="110" t="s">
        <v>2</v>
      </c>
      <c r="B21" s="143">
        <v>1.55</v>
      </c>
      <c r="C21" s="143">
        <v>31</v>
      </c>
      <c r="D21" s="141">
        <v>2.5</v>
      </c>
      <c r="E21" s="143">
        <v>3</v>
      </c>
      <c r="F21" s="143">
        <v>0.35</v>
      </c>
      <c r="G21" s="146">
        <v>0</v>
      </c>
      <c r="J21">
        <f t="shared" ref="J21:K33" si="2">B21/B40</f>
        <v>1</v>
      </c>
      <c r="K21">
        <f t="shared" si="2"/>
        <v>1</v>
      </c>
      <c r="M21">
        <f t="shared" ref="M21:N36" si="3">E21/E40</f>
        <v>1</v>
      </c>
      <c r="N21">
        <f t="shared" si="3"/>
        <v>1</v>
      </c>
    </row>
    <row r="22" spans="1:14" ht="15.75" x14ac:dyDescent="0.2">
      <c r="A22" s="110" t="s">
        <v>3</v>
      </c>
      <c r="B22" s="143">
        <v>1.75</v>
      </c>
      <c r="C22" s="143">
        <v>61.32</v>
      </c>
      <c r="D22" s="169">
        <v>5</v>
      </c>
      <c r="E22" s="143">
        <v>3.04</v>
      </c>
      <c r="F22" s="143">
        <v>0.56000000000000005</v>
      </c>
      <c r="G22" s="169">
        <v>0</v>
      </c>
      <c r="J22">
        <f t="shared" si="2"/>
        <v>1</v>
      </c>
      <c r="K22">
        <f t="shared" si="2"/>
        <v>1</v>
      </c>
      <c r="M22">
        <f t="shared" si="3"/>
        <v>0.977491961414791</v>
      </c>
      <c r="N22">
        <f t="shared" si="3"/>
        <v>0.98245614035087736</v>
      </c>
    </row>
    <row r="23" spans="1:14" ht="15.75" x14ac:dyDescent="0.2">
      <c r="A23" s="110" t="s">
        <v>4</v>
      </c>
      <c r="B23" s="143">
        <v>1.06</v>
      </c>
      <c r="C23" s="143">
        <v>130.80000000000001</v>
      </c>
      <c r="D23" s="141">
        <v>5</v>
      </c>
      <c r="E23" s="143">
        <v>5.07</v>
      </c>
      <c r="F23" s="143">
        <v>0.8</v>
      </c>
      <c r="G23" s="169">
        <v>0</v>
      </c>
      <c r="J23">
        <f t="shared" si="2"/>
        <v>1</v>
      </c>
      <c r="K23">
        <f t="shared" si="2"/>
        <v>1</v>
      </c>
      <c r="M23">
        <f t="shared" si="3"/>
        <v>1.0389344262295084</v>
      </c>
      <c r="N23">
        <f t="shared" si="3"/>
        <v>1.1479408810446263</v>
      </c>
    </row>
    <row r="24" spans="1:14" ht="15.75" x14ac:dyDescent="0.2">
      <c r="A24" s="110" t="s">
        <v>5</v>
      </c>
      <c r="B24" s="143">
        <v>1.25</v>
      </c>
      <c r="C24" s="143">
        <v>49.08</v>
      </c>
      <c r="D24" s="142">
        <v>42858</v>
      </c>
      <c r="E24" s="143">
        <v>4</v>
      </c>
      <c r="F24" s="143">
        <v>0.64</v>
      </c>
      <c r="G24" s="169">
        <v>0</v>
      </c>
      <c r="J24">
        <f t="shared" si="2"/>
        <v>1</v>
      </c>
      <c r="K24">
        <f t="shared" si="2"/>
        <v>1</v>
      </c>
      <c r="M24">
        <f t="shared" si="3"/>
        <v>1</v>
      </c>
      <c r="N24">
        <f t="shared" si="3"/>
        <v>1</v>
      </c>
    </row>
    <row r="25" spans="1:14" ht="15.75" x14ac:dyDescent="0.2">
      <c r="A25" s="110" t="s">
        <v>6</v>
      </c>
      <c r="B25" s="143">
        <v>1.55</v>
      </c>
      <c r="C25" s="143">
        <v>39</v>
      </c>
      <c r="D25" s="141">
        <v>12</v>
      </c>
      <c r="E25" s="143">
        <v>4.3499999999999996</v>
      </c>
      <c r="F25" s="143">
        <v>0.93</v>
      </c>
      <c r="G25" s="146">
        <v>0</v>
      </c>
      <c r="J25">
        <f t="shared" si="2"/>
        <v>1</v>
      </c>
      <c r="K25">
        <f t="shared" si="2"/>
        <v>1</v>
      </c>
      <c r="M25">
        <f t="shared" si="3"/>
        <v>1</v>
      </c>
      <c r="N25">
        <f t="shared" si="3"/>
        <v>1</v>
      </c>
    </row>
    <row r="26" spans="1:14" ht="15.75" x14ac:dyDescent="0.2">
      <c r="A26" s="110" t="s">
        <v>7</v>
      </c>
      <c r="B26" s="143">
        <v>1.1100000000000001</v>
      </c>
      <c r="C26" s="143">
        <v>98.4</v>
      </c>
      <c r="D26" s="141">
        <v>5</v>
      </c>
      <c r="E26" s="143">
        <v>3.61</v>
      </c>
      <c r="F26" s="143">
        <v>0.97</v>
      </c>
      <c r="G26" s="145">
        <v>144</v>
      </c>
      <c r="J26">
        <f t="shared" si="2"/>
        <v>0.98230088495575241</v>
      </c>
      <c r="K26">
        <f t="shared" si="2"/>
        <v>0.97619047619047628</v>
      </c>
      <c r="M26">
        <f t="shared" si="3"/>
        <v>0.98365122615803813</v>
      </c>
      <c r="N26">
        <f t="shared" si="3"/>
        <v>0.97979797979797978</v>
      </c>
    </row>
    <row r="27" spans="1:14" ht="15.75" x14ac:dyDescent="0.2">
      <c r="A27" s="110" t="s">
        <v>14</v>
      </c>
      <c r="B27" s="143">
        <v>1.48</v>
      </c>
      <c r="C27" s="143">
        <v>75</v>
      </c>
      <c r="D27" s="141">
        <v>5</v>
      </c>
      <c r="E27" s="143">
        <v>3.71</v>
      </c>
      <c r="F27" s="143">
        <v>0.9</v>
      </c>
      <c r="G27" s="145">
        <v>111.6</v>
      </c>
      <c r="J27">
        <f t="shared" si="2"/>
        <v>1</v>
      </c>
      <c r="K27">
        <f t="shared" si="2"/>
        <v>1</v>
      </c>
      <c r="M27">
        <f t="shared" si="3"/>
        <v>1</v>
      </c>
      <c r="N27">
        <f t="shared" si="3"/>
        <v>1</v>
      </c>
    </row>
    <row r="28" spans="1:14" ht="15.75" x14ac:dyDescent="0.2">
      <c r="A28" s="114" t="s">
        <v>30</v>
      </c>
      <c r="B28" s="143">
        <v>1.84</v>
      </c>
      <c r="C28" s="143">
        <v>30.72</v>
      </c>
      <c r="D28" s="141">
        <v>5</v>
      </c>
      <c r="E28" s="143">
        <v>3.88</v>
      </c>
      <c r="F28" s="143">
        <v>0.4</v>
      </c>
      <c r="G28" s="169">
        <v>0</v>
      </c>
      <c r="J28">
        <f t="shared" si="2"/>
        <v>1</v>
      </c>
      <c r="K28">
        <f t="shared" si="2"/>
        <v>1</v>
      </c>
      <c r="M28">
        <f t="shared" si="3"/>
        <v>1</v>
      </c>
      <c r="N28">
        <f t="shared" si="3"/>
        <v>1</v>
      </c>
    </row>
    <row r="29" spans="1:14" ht="15.75" x14ac:dyDescent="0.2">
      <c r="A29" s="110" t="s">
        <v>0</v>
      </c>
      <c r="B29" s="143">
        <v>1.1100000000000001</v>
      </c>
      <c r="C29" s="143">
        <v>111.6</v>
      </c>
      <c r="D29" s="141">
        <v>5</v>
      </c>
      <c r="E29" s="143">
        <v>4.26</v>
      </c>
      <c r="F29" s="143">
        <v>0.65</v>
      </c>
      <c r="G29" s="169">
        <v>0</v>
      </c>
      <c r="J29">
        <f t="shared" si="2"/>
        <v>1</v>
      </c>
      <c r="K29">
        <f t="shared" si="2"/>
        <v>0.93561368209255524</v>
      </c>
      <c r="M29">
        <f t="shared" si="3"/>
        <v>1</v>
      </c>
      <c r="N29">
        <f t="shared" si="3"/>
        <v>1</v>
      </c>
    </row>
    <row r="30" spans="1:14" ht="15.75" x14ac:dyDescent="0.2">
      <c r="A30" s="110" t="s">
        <v>8</v>
      </c>
      <c r="B30" s="143">
        <v>1.72</v>
      </c>
      <c r="C30" s="143">
        <v>81</v>
      </c>
      <c r="D30" s="141">
        <v>4</v>
      </c>
      <c r="E30" s="143">
        <v>4.41</v>
      </c>
      <c r="F30" s="143">
        <v>0.89</v>
      </c>
      <c r="G30" s="169">
        <v>0</v>
      </c>
      <c r="J30">
        <f t="shared" si="2"/>
        <v>1</v>
      </c>
      <c r="K30">
        <f t="shared" si="2"/>
        <v>1</v>
      </c>
      <c r="M30">
        <f t="shared" si="3"/>
        <v>1.0376470588235294</v>
      </c>
      <c r="N30">
        <f t="shared" si="3"/>
        <v>1.0595238095238095</v>
      </c>
    </row>
    <row r="31" spans="1:14" ht="15.75" x14ac:dyDescent="0.2">
      <c r="A31" s="110" t="s">
        <v>9</v>
      </c>
      <c r="B31" s="143">
        <v>1.48</v>
      </c>
      <c r="C31" s="143">
        <v>127.34</v>
      </c>
      <c r="D31" s="141">
        <v>5</v>
      </c>
      <c r="E31" s="143">
        <v>4.1399999999999997</v>
      </c>
      <c r="F31" s="143">
        <v>0.84</v>
      </c>
      <c r="G31" s="145">
        <v>44</v>
      </c>
      <c r="J31">
        <f t="shared" si="2"/>
        <v>1</v>
      </c>
      <c r="K31">
        <f t="shared" si="2"/>
        <v>1</v>
      </c>
      <c r="M31">
        <f t="shared" si="3"/>
        <v>0.9951923076923076</v>
      </c>
      <c r="N31">
        <f t="shared" si="3"/>
        <v>1.0059880239520957</v>
      </c>
    </row>
    <row r="32" spans="1:14" ht="15.75" x14ac:dyDescent="0.2">
      <c r="A32" s="110" t="s">
        <v>10</v>
      </c>
      <c r="B32" s="143">
        <v>1.35</v>
      </c>
      <c r="C32" s="143">
        <v>36.840000000000003</v>
      </c>
      <c r="D32" s="141">
        <v>3.5</v>
      </c>
      <c r="E32" s="152">
        <v>3.99</v>
      </c>
      <c r="F32" s="152">
        <v>0.98</v>
      </c>
      <c r="G32" s="169">
        <v>0</v>
      </c>
      <c r="H32" s="151">
        <v>4.3</v>
      </c>
      <c r="I32" s="151">
        <v>1.06</v>
      </c>
      <c r="J32">
        <f t="shared" si="2"/>
        <v>1</v>
      </c>
      <c r="K32">
        <f t="shared" si="2"/>
        <v>1</v>
      </c>
      <c r="M32">
        <f t="shared" si="3"/>
        <v>0.84713375796178347</v>
      </c>
      <c r="N32">
        <f t="shared" si="3"/>
        <v>0.9158878504672896</v>
      </c>
    </row>
    <row r="33" spans="1:14" ht="15.75" x14ac:dyDescent="0.2">
      <c r="A33" s="110" t="s">
        <v>11</v>
      </c>
      <c r="B33" s="143">
        <v>1.94</v>
      </c>
      <c r="C33" s="143">
        <v>84</v>
      </c>
      <c r="D33" s="141">
        <v>5</v>
      </c>
      <c r="E33" s="143">
        <v>3.28</v>
      </c>
      <c r="F33" s="143">
        <v>0.43</v>
      </c>
      <c r="G33" s="145">
        <v>48</v>
      </c>
      <c r="J33">
        <f t="shared" si="2"/>
        <v>0.97487437185929648</v>
      </c>
      <c r="K33">
        <f t="shared" si="2"/>
        <v>1</v>
      </c>
      <c r="M33">
        <f t="shared" si="3"/>
        <v>0.94252873563218387</v>
      </c>
      <c r="N33">
        <f t="shared" si="3"/>
        <v>0.97727272727272729</v>
      </c>
    </row>
    <row r="34" spans="1:14" ht="15.75" x14ac:dyDescent="0.2">
      <c r="A34" s="110" t="s">
        <v>12</v>
      </c>
      <c r="B34" s="143">
        <v>2.2000000000000002</v>
      </c>
      <c r="C34" s="143">
        <v>0</v>
      </c>
      <c r="D34" s="141">
        <v>0</v>
      </c>
      <c r="E34" s="143">
        <v>3.99</v>
      </c>
      <c r="F34" s="143">
        <v>0.72</v>
      </c>
      <c r="G34" s="146">
        <v>0</v>
      </c>
      <c r="J34">
        <f>B34/B53</f>
        <v>1</v>
      </c>
      <c r="M34">
        <f t="shared" si="3"/>
        <v>1</v>
      </c>
      <c r="N34">
        <f t="shared" si="3"/>
        <v>1</v>
      </c>
    </row>
    <row r="35" spans="1:14" ht="15.75" x14ac:dyDescent="0.2">
      <c r="A35" s="114" t="s">
        <v>1</v>
      </c>
      <c r="B35" s="153">
        <v>1.1599999999999999</v>
      </c>
      <c r="C35" s="143">
        <v>60</v>
      </c>
      <c r="D35" s="170">
        <v>42919</v>
      </c>
      <c r="E35" s="143">
        <v>4.2300000000000004</v>
      </c>
      <c r="F35" s="143">
        <v>0.72</v>
      </c>
      <c r="G35" s="146">
        <v>0</v>
      </c>
      <c r="J35">
        <f>B35/B54</f>
        <v>1</v>
      </c>
      <c r="K35">
        <f>C35/C54</f>
        <v>1</v>
      </c>
      <c r="M35">
        <f t="shared" si="3"/>
        <v>0.9769053117782911</v>
      </c>
      <c r="N35">
        <f t="shared" si="3"/>
        <v>1</v>
      </c>
    </row>
    <row r="36" spans="1:14" ht="15.75" x14ac:dyDescent="0.2">
      <c r="A36" s="110" t="s">
        <v>13</v>
      </c>
      <c r="B36" s="153">
        <v>0.88</v>
      </c>
      <c r="C36" s="153">
        <v>69.48</v>
      </c>
      <c r="D36" s="141">
        <v>2.5</v>
      </c>
      <c r="E36" s="143">
        <v>2.2999999999999998</v>
      </c>
      <c r="F36" s="143">
        <v>0.5</v>
      </c>
      <c r="G36" s="145">
        <v>43.2</v>
      </c>
      <c r="J36">
        <f>B36/B55</f>
        <v>1</v>
      </c>
      <c r="K36">
        <f>C36/C55</f>
        <v>1</v>
      </c>
      <c r="M36">
        <f t="shared" si="3"/>
        <v>1</v>
      </c>
      <c r="N36">
        <f t="shared" si="3"/>
        <v>1</v>
      </c>
    </row>
    <row r="37" spans="1:14" ht="15.75" x14ac:dyDescent="0.2">
      <c r="A37" s="140"/>
    </row>
    <row r="39" spans="1:14" ht="47.25" x14ac:dyDescent="0.2">
      <c r="A39" s="107" t="s">
        <v>85</v>
      </c>
      <c r="B39" s="108" t="s">
        <v>62</v>
      </c>
      <c r="C39" s="109" t="s">
        <v>63</v>
      </c>
      <c r="D39" s="109" t="s">
        <v>64</v>
      </c>
      <c r="E39" s="109" t="s">
        <v>65</v>
      </c>
      <c r="F39" s="109" t="s">
        <v>66</v>
      </c>
      <c r="G39" s="109" t="s">
        <v>21</v>
      </c>
    </row>
    <row r="40" spans="1:14" ht="15.75" x14ac:dyDescent="0.2">
      <c r="A40" s="110" t="s">
        <v>2</v>
      </c>
      <c r="B40" s="143">
        <v>1.55</v>
      </c>
      <c r="C40" s="143">
        <v>31</v>
      </c>
      <c r="D40" s="141">
        <v>2.5</v>
      </c>
      <c r="E40" s="143">
        <v>3</v>
      </c>
      <c r="F40" s="143">
        <v>0.35</v>
      </c>
      <c r="G40" s="146"/>
    </row>
    <row r="41" spans="1:14" ht="15.75" x14ac:dyDescent="0.2">
      <c r="A41" s="110" t="s">
        <v>3</v>
      </c>
      <c r="B41" s="143">
        <v>1.75</v>
      </c>
      <c r="C41" s="143">
        <v>61.32</v>
      </c>
      <c r="D41" s="169" t="s">
        <v>86</v>
      </c>
      <c r="E41" s="143">
        <v>3.11</v>
      </c>
      <c r="F41" s="143">
        <v>0.56999999999999995</v>
      </c>
      <c r="G41" s="169"/>
    </row>
    <row r="42" spans="1:14" ht="15.75" x14ac:dyDescent="0.2">
      <c r="A42" s="110" t="s">
        <v>4</v>
      </c>
      <c r="B42" s="143">
        <v>1.06</v>
      </c>
      <c r="C42" s="143">
        <v>130.80000000000001</v>
      </c>
      <c r="D42" s="141">
        <v>5</v>
      </c>
      <c r="E42" s="143">
        <v>4.88</v>
      </c>
      <c r="F42" s="143">
        <v>0.69689999999999996</v>
      </c>
      <c r="G42" s="169"/>
    </row>
    <row r="43" spans="1:14" ht="15.75" x14ac:dyDescent="0.2">
      <c r="A43" s="110" t="s">
        <v>5</v>
      </c>
      <c r="B43" s="143">
        <v>1.25</v>
      </c>
      <c r="C43" s="143">
        <v>49.08</v>
      </c>
      <c r="D43" s="142">
        <v>42493</v>
      </c>
      <c r="E43" s="143">
        <v>4</v>
      </c>
      <c r="F43" s="143">
        <v>0.64</v>
      </c>
      <c r="G43" s="169"/>
    </row>
    <row r="44" spans="1:14" ht="15.75" x14ac:dyDescent="0.2">
      <c r="A44" s="110" t="s">
        <v>6</v>
      </c>
      <c r="B44" s="143">
        <v>1.55</v>
      </c>
      <c r="C44" s="143">
        <v>39</v>
      </c>
      <c r="D44" s="141">
        <v>12</v>
      </c>
      <c r="E44" s="143">
        <v>4.3499999999999996</v>
      </c>
      <c r="F44" s="143">
        <v>0.93</v>
      </c>
      <c r="G44" s="146"/>
    </row>
    <row r="45" spans="1:14" ht="15.75" x14ac:dyDescent="0.2">
      <c r="A45" s="110" t="s">
        <v>7</v>
      </c>
      <c r="B45" s="143">
        <v>1.1299999999999999</v>
      </c>
      <c r="C45" s="143">
        <v>100.8</v>
      </c>
      <c r="D45" s="141">
        <v>5</v>
      </c>
      <c r="E45" s="143">
        <v>3.67</v>
      </c>
      <c r="F45" s="143">
        <v>0.99</v>
      </c>
      <c r="G45" s="145">
        <v>144</v>
      </c>
    </row>
    <row r="46" spans="1:14" ht="15.75" x14ac:dyDescent="0.2">
      <c r="A46" s="110" t="s">
        <v>14</v>
      </c>
      <c r="B46" s="143">
        <v>1.48</v>
      </c>
      <c r="C46" s="143">
        <v>75</v>
      </c>
      <c r="D46" s="141">
        <v>5</v>
      </c>
      <c r="E46" s="143">
        <v>3.71</v>
      </c>
      <c r="F46" s="143">
        <v>0.9</v>
      </c>
      <c r="G46" s="145">
        <v>111.6</v>
      </c>
    </row>
    <row r="47" spans="1:14" ht="15.75" x14ac:dyDescent="0.2">
      <c r="A47" s="114" t="s">
        <v>30</v>
      </c>
      <c r="B47" s="143">
        <v>1.84</v>
      </c>
      <c r="C47" s="143">
        <v>30.72</v>
      </c>
      <c r="D47" s="141">
        <v>5</v>
      </c>
      <c r="E47" s="143">
        <v>3.88</v>
      </c>
      <c r="F47" s="143">
        <v>0.4</v>
      </c>
      <c r="G47" s="169"/>
    </row>
    <row r="48" spans="1:14" ht="15.75" x14ac:dyDescent="0.2">
      <c r="A48" s="110" t="s">
        <v>0</v>
      </c>
      <c r="B48" s="143">
        <v>1.1100000000000001</v>
      </c>
      <c r="C48" s="143">
        <v>119.28</v>
      </c>
      <c r="D48" s="141">
        <v>5</v>
      </c>
      <c r="E48" s="143">
        <v>4.26</v>
      </c>
      <c r="F48" s="143">
        <v>0.65</v>
      </c>
      <c r="G48" s="169"/>
    </row>
    <row r="49" spans="1:9" ht="15.75" x14ac:dyDescent="0.2">
      <c r="A49" s="110" t="s">
        <v>8</v>
      </c>
      <c r="B49" s="143">
        <v>1.72</v>
      </c>
      <c r="C49" s="143">
        <v>81</v>
      </c>
      <c r="D49" s="141">
        <v>5</v>
      </c>
      <c r="E49" s="143">
        <v>4.25</v>
      </c>
      <c r="F49" s="143">
        <v>0.84</v>
      </c>
      <c r="G49" s="169"/>
    </row>
    <row r="50" spans="1:9" ht="15.75" x14ac:dyDescent="0.2">
      <c r="A50" s="110" t="s">
        <v>9</v>
      </c>
      <c r="B50" s="143">
        <v>1.48</v>
      </c>
      <c r="C50" s="143">
        <v>127.34</v>
      </c>
      <c r="D50" s="141">
        <v>5</v>
      </c>
      <c r="E50" s="143">
        <v>4.16</v>
      </c>
      <c r="F50" s="143">
        <v>0.83499999999999996</v>
      </c>
      <c r="G50" s="145">
        <v>44</v>
      </c>
    </row>
    <row r="51" spans="1:9" ht="15.75" x14ac:dyDescent="0.2">
      <c r="A51" s="110" t="s">
        <v>10</v>
      </c>
      <c r="B51" s="143">
        <v>1.35</v>
      </c>
      <c r="C51" s="143">
        <v>36.840000000000003</v>
      </c>
      <c r="D51" s="141">
        <v>2.5</v>
      </c>
      <c r="E51" s="152">
        <v>4.71</v>
      </c>
      <c r="F51" s="152">
        <v>1.07</v>
      </c>
      <c r="G51" s="169"/>
      <c r="H51" s="151">
        <v>5.0199999999999996</v>
      </c>
      <c r="I51" s="151">
        <v>1.1599999999999999</v>
      </c>
    </row>
    <row r="52" spans="1:9" ht="15.75" x14ac:dyDescent="0.2">
      <c r="A52" s="110" t="s">
        <v>11</v>
      </c>
      <c r="B52" s="143">
        <v>1.99</v>
      </c>
      <c r="C52" s="143">
        <v>84</v>
      </c>
      <c r="D52" s="141">
        <v>5</v>
      </c>
      <c r="E52" s="143">
        <v>3.48</v>
      </c>
      <c r="F52" s="143">
        <v>0.44</v>
      </c>
      <c r="G52" s="145">
        <v>48</v>
      </c>
    </row>
    <row r="53" spans="1:9" ht="15.75" x14ac:dyDescent="0.2">
      <c r="A53" s="110" t="s">
        <v>12</v>
      </c>
      <c r="B53" s="143">
        <v>2.2000000000000002</v>
      </c>
      <c r="C53" s="143">
        <v>0</v>
      </c>
      <c r="D53" s="141">
        <v>0</v>
      </c>
      <c r="E53" s="143">
        <v>3.99</v>
      </c>
      <c r="F53" s="143">
        <v>0.72</v>
      </c>
      <c r="G53" s="146"/>
    </row>
    <row r="54" spans="1:9" ht="15.75" x14ac:dyDescent="0.2">
      <c r="A54" s="114" t="s">
        <v>1</v>
      </c>
      <c r="B54" s="143">
        <v>1.1599999999999999</v>
      </c>
      <c r="C54" s="143">
        <v>60</v>
      </c>
      <c r="D54" s="170">
        <v>42554</v>
      </c>
      <c r="E54" s="143">
        <v>4.33</v>
      </c>
      <c r="F54" s="143">
        <v>0.72</v>
      </c>
      <c r="G54" s="146"/>
    </row>
    <row r="55" spans="1:9" ht="15.75" x14ac:dyDescent="0.2">
      <c r="A55" s="110" t="s">
        <v>13</v>
      </c>
      <c r="B55" s="143">
        <v>0.88</v>
      </c>
      <c r="C55" s="143">
        <v>69.48</v>
      </c>
      <c r="D55" s="141">
        <v>2.5</v>
      </c>
      <c r="E55" s="143">
        <v>2.2999999999999998</v>
      </c>
      <c r="F55" s="143">
        <v>0.5</v>
      </c>
      <c r="G55" s="145">
        <v>43.2</v>
      </c>
    </row>
    <row r="56" spans="1:9" ht="15.75" x14ac:dyDescent="0.2">
      <c r="A56" s="140"/>
    </row>
    <row r="58" spans="1:9" ht="47.25" x14ac:dyDescent="0.2">
      <c r="A58" s="107" t="s">
        <v>78</v>
      </c>
      <c r="B58" s="108" t="s">
        <v>62</v>
      </c>
      <c r="C58" s="109" t="s">
        <v>63</v>
      </c>
      <c r="D58" s="109" t="s">
        <v>64</v>
      </c>
      <c r="E58" s="109" t="s">
        <v>65</v>
      </c>
      <c r="F58" s="109" t="s">
        <v>66</v>
      </c>
      <c r="G58" s="109" t="s">
        <v>21</v>
      </c>
    </row>
    <row r="59" spans="1:9" ht="15.75" x14ac:dyDescent="0.2">
      <c r="A59" s="110" t="s">
        <v>2</v>
      </c>
      <c r="B59" s="111">
        <v>1.5</v>
      </c>
      <c r="C59" s="111">
        <v>31</v>
      </c>
      <c r="D59" s="112">
        <v>2.5</v>
      </c>
      <c r="E59" s="111">
        <v>2.7</v>
      </c>
      <c r="F59" s="111">
        <v>0.3</v>
      </c>
      <c r="G59" s="111"/>
    </row>
    <row r="60" spans="1:9" ht="15.75" x14ac:dyDescent="0.2">
      <c r="A60" s="110" t="s">
        <v>3</v>
      </c>
      <c r="B60" s="111">
        <v>1.75</v>
      </c>
      <c r="C60" s="111">
        <v>61.32</v>
      </c>
      <c r="D60" s="112" t="s">
        <v>77</v>
      </c>
      <c r="E60" s="111">
        <v>3.01</v>
      </c>
      <c r="F60" s="111">
        <v>0.52</v>
      </c>
      <c r="G60" s="111"/>
    </row>
    <row r="61" spans="1:9" ht="15.75" x14ac:dyDescent="0.2">
      <c r="A61" s="110" t="s">
        <v>4</v>
      </c>
      <c r="B61" s="111">
        <v>1.06</v>
      </c>
      <c r="C61" s="111">
        <v>122.4</v>
      </c>
      <c r="D61" s="112">
        <v>2.5</v>
      </c>
      <c r="E61" s="111">
        <v>4.88</v>
      </c>
      <c r="F61" s="111">
        <v>0.72</v>
      </c>
      <c r="G61" s="111"/>
    </row>
    <row r="62" spans="1:9" ht="15.75" x14ac:dyDescent="0.2">
      <c r="A62" s="110" t="s">
        <v>5</v>
      </c>
      <c r="B62" s="111">
        <v>1.25</v>
      </c>
      <c r="C62" s="111">
        <v>49.08</v>
      </c>
      <c r="D62" s="113" t="s">
        <v>68</v>
      </c>
      <c r="E62" s="111">
        <v>4</v>
      </c>
      <c r="F62" s="111">
        <v>0.64</v>
      </c>
      <c r="G62" s="111"/>
    </row>
    <row r="63" spans="1:9" ht="15.75" x14ac:dyDescent="0.2">
      <c r="A63" s="110" t="s">
        <v>6</v>
      </c>
      <c r="B63" s="111">
        <v>1.55</v>
      </c>
      <c r="C63" s="111">
        <v>39</v>
      </c>
      <c r="D63" s="112">
        <v>12</v>
      </c>
      <c r="E63" s="111">
        <v>4.3499999999999996</v>
      </c>
      <c r="F63" s="111">
        <v>0.89</v>
      </c>
      <c r="G63" s="111"/>
    </row>
    <row r="64" spans="1:9" ht="15.75" x14ac:dyDescent="0.2">
      <c r="A64" s="110" t="s">
        <v>7</v>
      </c>
      <c r="B64" s="111">
        <v>0.82</v>
      </c>
      <c r="C64" s="111">
        <v>108</v>
      </c>
      <c r="D64" s="112">
        <v>5</v>
      </c>
      <c r="E64" s="111">
        <v>3.61</v>
      </c>
      <c r="F64" s="111">
        <v>1</v>
      </c>
      <c r="G64" s="111">
        <v>144</v>
      </c>
    </row>
    <row r="65" spans="1:7" ht="15.75" x14ac:dyDescent="0.2">
      <c r="A65" s="110" t="s">
        <v>14</v>
      </c>
      <c r="B65" s="111">
        <v>1.08</v>
      </c>
      <c r="C65" s="111">
        <v>123.6</v>
      </c>
      <c r="D65" s="112">
        <v>5</v>
      </c>
      <c r="E65" s="111">
        <v>3.71</v>
      </c>
      <c r="F65" s="111">
        <v>0.9</v>
      </c>
      <c r="G65" s="111">
        <v>111.6</v>
      </c>
    </row>
    <row r="66" spans="1:7" ht="15.75" x14ac:dyDescent="0.2">
      <c r="A66" s="114" t="s">
        <v>30</v>
      </c>
      <c r="B66" s="111">
        <v>1.84</v>
      </c>
      <c r="C66" s="111">
        <v>30.72</v>
      </c>
      <c r="D66" s="112">
        <v>2.5</v>
      </c>
      <c r="E66" s="111">
        <v>4.58</v>
      </c>
      <c r="F66" s="111">
        <v>0</v>
      </c>
      <c r="G66" s="111"/>
    </row>
    <row r="67" spans="1:7" ht="15.75" x14ac:dyDescent="0.2">
      <c r="A67" s="110" t="s">
        <v>0</v>
      </c>
      <c r="B67" s="111">
        <v>1.04</v>
      </c>
      <c r="C67" s="111">
        <v>119.28</v>
      </c>
      <c r="D67" s="115">
        <v>5</v>
      </c>
      <c r="E67" s="111">
        <v>4.21</v>
      </c>
      <c r="F67" s="111">
        <v>0.62</v>
      </c>
      <c r="G67" s="111"/>
    </row>
    <row r="68" spans="1:7" ht="15.75" x14ac:dyDescent="0.2">
      <c r="A68" s="110" t="s">
        <v>8</v>
      </c>
      <c r="B68" s="111">
        <v>1.72</v>
      </c>
      <c r="C68" s="111">
        <v>81</v>
      </c>
      <c r="D68" s="115">
        <v>2.5</v>
      </c>
      <c r="E68" s="111">
        <v>4.25</v>
      </c>
      <c r="F68" s="111">
        <v>0.84</v>
      </c>
      <c r="G68" s="111"/>
    </row>
    <row r="69" spans="1:7" ht="15.75" x14ac:dyDescent="0.2">
      <c r="A69" s="110" t="s">
        <v>9</v>
      </c>
      <c r="B69" s="111">
        <v>1.48</v>
      </c>
      <c r="C69" s="111">
        <v>105.36</v>
      </c>
      <c r="D69" s="115">
        <v>5</v>
      </c>
      <c r="E69" s="111">
        <v>3.88</v>
      </c>
      <c r="F69" s="111">
        <v>0.72</v>
      </c>
      <c r="G69" s="111"/>
    </row>
    <row r="70" spans="1:7" ht="15.75" x14ac:dyDescent="0.2">
      <c r="A70" s="110" t="s">
        <v>10</v>
      </c>
      <c r="B70" s="111">
        <v>1.35</v>
      </c>
      <c r="C70" s="111">
        <v>36.840000000000003</v>
      </c>
      <c r="D70" s="115">
        <v>2.5</v>
      </c>
      <c r="E70" s="111">
        <v>5.09</v>
      </c>
      <c r="F70" s="111">
        <v>1.22</v>
      </c>
      <c r="G70" s="111"/>
    </row>
    <row r="71" spans="1:7" ht="15.75" x14ac:dyDescent="0.2">
      <c r="A71" s="110" t="s">
        <v>11</v>
      </c>
      <c r="B71" s="111">
        <v>1.95</v>
      </c>
      <c r="C71" s="111">
        <v>84</v>
      </c>
      <c r="D71" s="115">
        <v>5</v>
      </c>
      <c r="E71" s="111">
        <v>3.8</v>
      </c>
      <c r="F71" s="111">
        <v>0.44</v>
      </c>
      <c r="G71" s="111"/>
    </row>
    <row r="72" spans="1:7" ht="15.75" x14ac:dyDescent="0.2">
      <c r="A72" s="110" t="s">
        <v>12</v>
      </c>
      <c r="B72" s="111">
        <v>2.2000000000000002</v>
      </c>
      <c r="C72" s="111"/>
      <c r="D72" s="115"/>
      <c r="E72" s="111">
        <v>3.99</v>
      </c>
      <c r="F72" s="111">
        <v>0.72</v>
      </c>
      <c r="G72" s="111"/>
    </row>
    <row r="73" spans="1:7" ht="15.75" x14ac:dyDescent="0.2">
      <c r="A73" s="114" t="s">
        <v>1</v>
      </c>
      <c r="B73" s="111">
        <v>1.1599999999999999</v>
      </c>
      <c r="C73" s="111">
        <v>60</v>
      </c>
      <c r="D73" s="116" t="s">
        <v>69</v>
      </c>
      <c r="E73" s="111">
        <v>4.33</v>
      </c>
      <c r="F73" s="111">
        <v>0.72</v>
      </c>
      <c r="G73" s="111"/>
    </row>
    <row r="74" spans="1:7" ht="15.75" x14ac:dyDescent="0.2">
      <c r="A74" s="110" t="s">
        <v>13</v>
      </c>
      <c r="B74" s="111">
        <v>0.84</v>
      </c>
      <c r="C74" s="111">
        <v>69.48</v>
      </c>
      <c r="D74" s="115">
        <v>2.5</v>
      </c>
      <c r="E74" s="111">
        <v>2.2400000000000002</v>
      </c>
      <c r="F74" s="111">
        <v>0.48</v>
      </c>
      <c r="G74" s="111">
        <v>43.2</v>
      </c>
    </row>
    <row r="76" spans="1:7" x14ac:dyDescent="0.2">
      <c r="A76" s="133"/>
    </row>
    <row r="77" spans="1:7" ht="47.25" x14ac:dyDescent="0.2">
      <c r="A77" s="107" t="s">
        <v>71</v>
      </c>
      <c r="B77" s="108" t="s">
        <v>62</v>
      </c>
      <c r="C77" s="109" t="s">
        <v>63</v>
      </c>
      <c r="D77" s="109" t="s">
        <v>64</v>
      </c>
      <c r="E77" s="109" t="s">
        <v>65</v>
      </c>
      <c r="F77" s="109" t="s">
        <v>66</v>
      </c>
      <c r="G77" s="109" t="s">
        <v>21</v>
      </c>
    </row>
    <row r="78" spans="1:7" ht="15.75" x14ac:dyDescent="0.2">
      <c r="A78" s="110" t="s">
        <v>2</v>
      </c>
      <c r="B78" s="111">
        <v>1.5</v>
      </c>
      <c r="C78" s="111">
        <v>31</v>
      </c>
      <c r="D78" s="112">
        <v>2.5</v>
      </c>
      <c r="E78" s="111">
        <v>2.7</v>
      </c>
      <c r="F78" s="111">
        <v>0.3</v>
      </c>
      <c r="G78" s="111"/>
    </row>
    <row r="79" spans="1:7" ht="15.75" x14ac:dyDescent="0.2">
      <c r="A79" s="110" t="s">
        <v>3</v>
      </c>
      <c r="B79" s="111">
        <v>1.87</v>
      </c>
      <c r="C79" s="111">
        <v>65.64</v>
      </c>
      <c r="D79" s="112" t="s">
        <v>77</v>
      </c>
      <c r="E79" s="111">
        <v>2.84</v>
      </c>
      <c r="F79" s="111">
        <v>0.54</v>
      </c>
      <c r="G79" s="111"/>
    </row>
    <row r="80" spans="1:7" ht="15.75" x14ac:dyDescent="0.2">
      <c r="A80" s="110" t="s">
        <v>4</v>
      </c>
      <c r="B80" s="111">
        <v>1.06</v>
      </c>
      <c r="C80" s="111">
        <v>122.4</v>
      </c>
      <c r="D80" s="112">
        <v>2.5</v>
      </c>
      <c r="E80" s="111">
        <v>4.7300000000000004</v>
      </c>
      <c r="F80" s="111">
        <v>0.72</v>
      </c>
      <c r="G80" s="111"/>
    </row>
    <row r="81" spans="1:7" ht="15.75" x14ac:dyDescent="0.2">
      <c r="A81" s="110" t="s">
        <v>5</v>
      </c>
      <c r="B81" s="111">
        <v>1.25</v>
      </c>
      <c r="C81" s="111">
        <v>49.08</v>
      </c>
      <c r="D81" s="113" t="s">
        <v>68</v>
      </c>
      <c r="E81" s="111">
        <v>4</v>
      </c>
      <c r="F81" s="111">
        <v>0.64</v>
      </c>
      <c r="G81" s="111"/>
    </row>
    <row r="82" spans="1:7" ht="15.75" x14ac:dyDescent="0.2">
      <c r="A82" s="110" t="s">
        <v>6</v>
      </c>
      <c r="B82" s="111">
        <v>1.55</v>
      </c>
      <c r="C82" s="111">
        <v>39</v>
      </c>
      <c r="D82" s="112">
        <v>12</v>
      </c>
      <c r="E82" s="111">
        <v>3.98</v>
      </c>
      <c r="F82" s="111">
        <v>0.84</v>
      </c>
      <c r="G82" s="111"/>
    </row>
    <row r="83" spans="1:7" ht="15.75" x14ac:dyDescent="0.2">
      <c r="A83" s="110" t="s">
        <v>7</v>
      </c>
      <c r="B83" s="111">
        <v>0.75</v>
      </c>
      <c r="C83" s="111">
        <v>108</v>
      </c>
      <c r="D83" s="112">
        <v>5</v>
      </c>
      <c r="E83" s="111">
        <v>3.76</v>
      </c>
      <c r="F83" s="111">
        <v>1.01</v>
      </c>
      <c r="G83" s="111">
        <v>144</v>
      </c>
    </row>
    <row r="84" spans="1:7" ht="15.75" x14ac:dyDescent="0.2">
      <c r="A84" s="110" t="s">
        <v>14</v>
      </c>
      <c r="B84" s="111">
        <v>1.08</v>
      </c>
      <c r="C84" s="111">
        <v>99</v>
      </c>
      <c r="D84" s="112">
        <v>5</v>
      </c>
      <c r="E84" s="111">
        <v>2.89</v>
      </c>
      <c r="F84" s="111">
        <v>0.67</v>
      </c>
      <c r="G84" s="111">
        <v>55.8</v>
      </c>
    </row>
    <row r="85" spans="1:7" ht="15.75" x14ac:dyDescent="0.2">
      <c r="A85" s="114" t="s">
        <v>30</v>
      </c>
      <c r="B85" s="111">
        <v>1.84</v>
      </c>
      <c r="C85" s="111">
        <v>30.72</v>
      </c>
      <c r="D85" s="112">
        <v>2.5</v>
      </c>
      <c r="E85" s="111">
        <v>4.58</v>
      </c>
      <c r="F85" s="111">
        <v>0</v>
      </c>
      <c r="G85" s="111"/>
    </row>
    <row r="86" spans="1:7" ht="15.75" x14ac:dyDescent="0.2">
      <c r="A86" s="110" t="s">
        <v>0</v>
      </c>
      <c r="B86" s="111">
        <v>1.04</v>
      </c>
      <c r="C86" s="111">
        <v>119.28</v>
      </c>
      <c r="D86" s="115">
        <v>5</v>
      </c>
      <c r="E86" s="111">
        <v>4.21</v>
      </c>
      <c r="F86" s="111">
        <v>0.62</v>
      </c>
      <c r="G86" s="111"/>
    </row>
    <row r="87" spans="1:7" ht="15.75" x14ac:dyDescent="0.2">
      <c r="A87" s="110" t="s">
        <v>8</v>
      </c>
      <c r="B87" s="111">
        <v>1.72</v>
      </c>
      <c r="C87" s="111">
        <v>81</v>
      </c>
      <c r="D87" s="115">
        <v>2.5</v>
      </c>
      <c r="E87" s="111">
        <v>4.25</v>
      </c>
      <c r="F87" s="111">
        <v>0.84</v>
      </c>
      <c r="G87" s="111"/>
    </row>
    <row r="88" spans="1:7" ht="15.75" x14ac:dyDescent="0.2">
      <c r="A88" s="110" t="s">
        <v>9</v>
      </c>
      <c r="B88" s="111">
        <v>1.48</v>
      </c>
      <c r="C88" s="111">
        <v>105.36</v>
      </c>
      <c r="D88" s="115">
        <v>5</v>
      </c>
      <c r="E88" s="111">
        <v>3.88</v>
      </c>
      <c r="F88" s="111">
        <v>0.72</v>
      </c>
      <c r="G88" s="111"/>
    </row>
    <row r="89" spans="1:7" ht="15.75" x14ac:dyDescent="0.2">
      <c r="A89" s="110" t="s">
        <v>10</v>
      </c>
      <c r="B89" s="111">
        <v>1.35</v>
      </c>
      <c r="C89" s="111">
        <v>36.840000000000003</v>
      </c>
      <c r="D89" s="115">
        <v>2.5</v>
      </c>
      <c r="E89" s="111">
        <v>5.41</v>
      </c>
      <c r="F89" s="111">
        <v>1.33</v>
      </c>
      <c r="G89" s="111"/>
    </row>
    <row r="90" spans="1:7" ht="15.75" x14ac:dyDescent="0.2">
      <c r="A90" s="110" t="s">
        <v>11</v>
      </c>
      <c r="B90" s="111">
        <v>1.75</v>
      </c>
      <c r="C90" s="111">
        <v>84</v>
      </c>
      <c r="D90" s="115">
        <v>5</v>
      </c>
      <c r="E90" s="111">
        <v>3.58</v>
      </c>
      <c r="F90" s="111">
        <v>0.43</v>
      </c>
      <c r="G90" s="111"/>
    </row>
    <row r="91" spans="1:7" ht="15.75" x14ac:dyDescent="0.2">
      <c r="A91" s="110" t="s">
        <v>12</v>
      </c>
      <c r="B91" s="111">
        <v>2.2000000000000002</v>
      </c>
      <c r="C91" s="111"/>
      <c r="D91" s="115"/>
      <c r="E91" s="111">
        <v>3.99</v>
      </c>
      <c r="F91" s="111">
        <v>0.72</v>
      </c>
      <c r="G91" s="111"/>
    </row>
    <row r="92" spans="1:7" ht="15.75" x14ac:dyDescent="0.2">
      <c r="A92" s="114" t="s">
        <v>1</v>
      </c>
      <c r="B92" s="111">
        <v>1.0900000000000001</v>
      </c>
      <c r="C92" s="111">
        <v>48</v>
      </c>
      <c r="D92" s="116" t="s">
        <v>69</v>
      </c>
      <c r="E92" s="111">
        <v>3.95</v>
      </c>
      <c r="F92" s="111">
        <v>0.65</v>
      </c>
      <c r="G92" s="111"/>
    </row>
    <row r="93" spans="1:7" ht="15.75" x14ac:dyDescent="0.2">
      <c r="A93" s="110" t="s">
        <v>13</v>
      </c>
      <c r="B93" s="111">
        <v>0.84</v>
      </c>
      <c r="C93" s="111">
        <v>65.28</v>
      </c>
      <c r="D93" s="115">
        <v>2.5</v>
      </c>
      <c r="E93" s="111">
        <v>2.13</v>
      </c>
      <c r="F93" s="111">
        <v>0.45</v>
      </c>
      <c r="G93" s="111">
        <v>31.2</v>
      </c>
    </row>
    <row r="94" spans="1:7" ht="15.75" x14ac:dyDescent="0.2">
      <c r="A94" s="140"/>
      <c r="B94" s="148"/>
      <c r="C94" s="148"/>
      <c r="D94" s="149"/>
      <c r="E94" s="148"/>
      <c r="F94" s="148"/>
      <c r="G94" s="148"/>
    </row>
    <row r="96" spans="1:7" ht="47.25" x14ac:dyDescent="0.2">
      <c r="A96" s="107" t="s">
        <v>70</v>
      </c>
      <c r="B96" s="108" t="s">
        <v>62</v>
      </c>
      <c r="C96" s="109" t="s">
        <v>63</v>
      </c>
      <c r="D96" s="109" t="s">
        <v>64</v>
      </c>
      <c r="E96" s="109" t="s">
        <v>65</v>
      </c>
      <c r="F96" s="109" t="s">
        <v>66</v>
      </c>
      <c r="G96" s="109" t="s">
        <v>21</v>
      </c>
    </row>
    <row r="97" spans="1:7" ht="15.75" x14ac:dyDescent="0.2">
      <c r="A97" s="110" t="s">
        <v>2</v>
      </c>
      <c r="B97" s="111">
        <v>1.5</v>
      </c>
      <c r="C97" s="111">
        <v>31</v>
      </c>
      <c r="D97" s="112"/>
      <c r="E97" s="111">
        <v>2.7</v>
      </c>
      <c r="F97" s="111">
        <v>0.3</v>
      </c>
      <c r="G97" s="111"/>
    </row>
    <row r="98" spans="1:7" ht="15.75" x14ac:dyDescent="0.2">
      <c r="A98" s="110" t="s">
        <v>3</v>
      </c>
      <c r="B98" s="111">
        <v>1.75</v>
      </c>
      <c r="C98" s="111">
        <v>61.32</v>
      </c>
      <c r="D98" s="112"/>
      <c r="E98" s="111">
        <v>2.74</v>
      </c>
      <c r="F98" s="111">
        <v>0.53</v>
      </c>
      <c r="G98" s="111"/>
    </row>
    <row r="99" spans="1:7" ht="15.75" x14ac:dyDescent="0.2">
      <c r="A99" s="110" t="s">
        <v>4</v>
      </c>
      <c r="B99" s="111">
        <v>1.06</v>
      </c>
      <c r="C99" s="111">
        <v>122.4</v>
      </c>
      <c r="D99" s="112"/>
      <c r="E99" s="111">
        <v>4.68</v>
      </c>
      <c r="F99" s="111">
        <v>0.72</v>
      </c>
      <c r="G99" s="111"/>
    </row>
    <row r="100" spans="1:7" ht="15.75" x14ac:dyDescent="0.2">
      <c r="A100" s="110" t="s">
        <v>5</v>
      </c>
      <c r="B100" s="111">
        <v>1.25</v>
      </c>
      <c r="C100" s="111">
        <v>49.08</v>
      </c>
      <c r="D100" s="113"/>
      <c r="E100" s="111">
        <v>4.0999999999999996</v>
      </c>
      <c r="F100" s="111">
        <v>0.68</v>
      </c>
      <c r="G100" s="111"/>
    </row>
    <row r="101" spans="1:7" ht="15.75" x14ac:dyDescent="0.2">
      <c r="A101" s="110" t="s">
        <v>6</v>
      </c>
      <c r="B101" s="111">
        <v>1.55</v>
      </c>
      <c r="C101" s="111">
        <v>39</v>
      </c>
      <c r="D101" s="112"/>
      <c r="E101" s="111">
        <v>3.98</v>
      </c>
      <c r="F101" s="111">
        <v>0.84</v>
      </c>
      <c r="G101" s="111"/>
    </row>
    <row r="102" spans="1:7" ht="15.75" x14ac:dyDescent="0.2">
      <c r="A102" s="110" t="s">
        <v>7</v>
      </c>
      <c r="B102" s="111">
        <v>0.75</v>
      </c>
      <c r="C102" s="111">
        <v>108</v>
      </c>
      <c r="D102" s="112"/>
      <c r="E102" s="111">
        <v>3.76</v>
      </c>
      <c r="F102" s="111">
        <v>1.0900000000000001</v>
      </c>
      <c r="G102" s="111">
        <v>156</v>
      </c>
    </row>
    <row r="103" spans="1:7" ht="15.75" x14ac:dyDescent="0.2">
      <c r="A103" s="110" t="s">
        <v>14</v>
      </c>
      <c r="B103" s="111">
        <v>1.08</v>
      </c>
      <c r="C103" s="111">
        <v>99</v>
      </c>
      <c r="D103" s="112"/>
      <c r="E103" s="111">
        <v>2.89</v>
      </c>
      <c r="F103" s="111">
        <v>0.67</v>
      </c>
      <c r="G103" s="111">
        <v>55.8</v>
      </c>
    </row>
    <row r="104" spans="1:7" ht="15.75" x14ac:dyDescent="0.2">
      <c r="A104" s="114" t="s">
        <v>30</v>
      </c>
      <c r="B104" s="111">
        <v>1.84</v>
      </c>
      <c r="C104" s="111">
        <v>30.72</v>
      </c>
      <c r="D104" s="112"/>
      <c r="E104" s="111">
        <v>4.58</v>
      </c>
      <c r="F104" s="111"/>
      <c r="G104" s="111"/>
    </row>
    <row r="105" spans="1:7" ht="15.75" x14ac:dyDescent="0.2">
      <c r="A105" s="110" t="s">
        <v>0</v>
      </c>
      <c r="B105" s="111">
        <v>1.04</v>
      </c>
      <c r="C105" s="111">
        <v>111.24</v>
      </c>
      <c r="D105" s="115"/>
      <c r="E105" s="111">
        <v>4.3600000000000003</v>
      </c>
      <c r="F105" s="111">
        <v>0.62</v>
      </c>
      <c r="G105" s="111"/>
    </row>
    <row r="106" spans="1:7" ht="15.75" x14ac:dyDescent="0.2">
      <c r="A106" s="110" t="s">
        <v>8</v>
      </c>
      <c r="B106" s="111">
        <v>1.72</v>
      </c>
      <c r="C106" s="111">
        <v>81</v>
      </c>
      <c r="D106" s="115"/>
      <c r="E106" s="111">
        <v>4.25</v>
      </c>
      <c r="F106" s="111">
        <v>0.86</v>
      </c>
      <c r="G106" s="111"/>
    </row>
    <row r="107" spans="1:7" ht="15.75" x14ac:dyDescent="0.2">
      <c r="A107" s="110" t="s">
        <v>9</v>
      </c>
      <c r="B107" s="111">
        <v>1.48</v>
      </c>
      <c r="C107" s="111">
        <v>105.36</v>
      </c>
      <c r="D107" s="115"/>
      <c r="E107" s="111">
        <v>3.88</v>
      </c>
      <c r="F107" s="111">
        <v>0.72</v>
      </c>
      <c r="G107" s="111"/>
    </row>
    <row r="108" spans="1:7" ht="15.75" x14ac:dyDescent="0.2">
      <c r="A108" s="110" t="s">
        <v>10</v>
      </c>
      <c r="B108" s="111">
        <v>1.35</v>
      </c>
      <c r="C108" s="111">
        <v>36.840000000000003</v>
      </c>
      <c r="D108" s="115"/>
      <c r="E108" s="111">
        <v>4.1500000000000004</v>
      </c>
      <c r="F108" s="111">
        <v>1.02</v>
      </c>
      <c r="G108" s="111"/>
    </row>
    <row r="109" spans="1:7" ht="15.75" x14ac:dyDescent="0.2">
      <c r="A109" s="110" t="s">
        <v>11</v>
      </c>
      <c r="B109" s="111">
        <v>1.75</v>
      </c>
      <c r="C109" s="111">
        <v>84</v>
      </c>
      <c r="D109" s="115"/>
      <c r="E109" s="111">
        <v>3.58</v>
      </c>
      <c r="F109" s="111">
        <v>0.43</v>
      </c>
      <c r="G109" s="111"/>
    </row>
    <row r="110" spans="1:7" ht="15.75" x14ac:dyDescent="0.2">
      <c r="A110" s="110" t="s">
        <v>12</v>
      </c>
      <c r="B110" s="111">
        <v>2.2000000000000002</v>
      </c>
      <c r="C110" s="111"/>
      <c r="D110" s="115"/>
      <c r="E110" s="111">
        <v>3.63</v>
      </c>
      <c r="F110" s="111">
        <v>0.66</v>
      </c>
      <c r="G110" s="111"/>
    </row>
    <row r="111" spans="1:7" ht="15.75" x14ac:dyDescent="0.2">
      <c r="A111" s="114" t="s">
        <v>1</v>
      </c>
      <c r="B111" s="111">
        <v>1.0900000000000001</v>
      </c>
      <c r="C111" s="111">
        <v>48</v>
      </c>
      <c r="D111" s="116"/>
      <c r="E111" s="111">
        <v>3.77</v>
      </c>
      <c r="F111" s="111">
        <v>0.61</v>
      </c>
      <c r="G111" s="111"/>
    </row>
    <row r="112" spans="1:7" ht="15.75" x14ac:dyDescent="0.2">
      <c r="A112" s="110" t="s">
        <v>13</v>
      </c>
      <c r="B112" s="111">
        <v>0.84</v>
      </c>
      <c r="C112" s="111">
        <v>65.28</v>
      </c>
      <c r="D112" s="115"/>
      <c r="E112" s="111">
        <v>2.2200000000000002</v>
      </c>
      <c r="F112" s="111">
        <v>0.38</v>
      </c>
      <c r="G112" s="111">
        <v>31.2</v>
      </c>
    </row>
  </sheetData>
  <sheetProtection algorithmName="SHA-512" hashValue="WRDP6R6rt6C24/bSIUNxiLsVSztIWaxCw8RolKrcrnMHlaA1fuV7M0T873rxwzjlX6jXGhRsVv305ZFuj1+WQw==" saltValue="4kz5XmJJy2RBwwizu2NS4Q==" spinCount="100000" sheet="1" objects="1" scenarios="1"/>
  <mergeCells count="2">
    <mergeCell ref="J1:N1"/>
    <mergeCell ref="J20:N20"/>
  </mergeCells>
  <pageMargins left="0.7" right="0.7" top="0.78740157499999996" bottom="0.78740157499999996" header="0.3" footer="0.3"/>
  <pageSetup paperSize="9"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93"/>
  <sheetViews>
    <sheetView workbookViewId="0">
      <selection activeCell="B14" sqref="B14"/>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90</v>
      </c>
      <c r="B1" s="108" t="s">
        <v>62</v>
      </c>
      <c r="C1" s="109" t="s">
        <v>63</v>
      </c>
      <c r="D1" s="109" t="s">
        <v>64</v>
      </c>
      <c r="E1" s="109" t="s">
        <v>65</v>
      </c>
      <c r="F1" s="109" t="s">
        <v>66</v>
      </c>
      <c r="G1" s="109" t="s">
        <v>21</v>
      </c>
      <c r="J1" s="211" t="s">
        <v>92</v>
      </c>
      <c r="K1" s="214"/>
      <c r="L1" s="214"/>
      <c r="M1" s="214"/>
      <c r="N1" s="215"/>
    </row>
    <row r="2" spans="1:14" ht="15.75" x14ac:dyDescent="0.2">
      <c r="A2" s="110" t="s">
        <v>2</v>
      </c>
      <c r="B2" s="143">
        <v>1.55</v>
      </c>
      <c r="C2" s="143">
        <v>31</v>
      </c>
      <c r="D2" s="141">
        <v>2.5</v>
      </c>
      <c r="E2" s="143">
        <v>3</v>
      </c>
      <c r="F2" s="143">
        <v>0.35</v>
      </c>
      <c r="G2" s="146">
        <v>0</v>
      </c>
      <c r="J2">
        <f t="shared" ref="J2:J14" si="0">B2/B21</f>
        <v>1</v>
      </c>
      <c r="K2">
        <f t="shared" ref="K2:K14" si="1">C2/C21</f>
        <v>1</v>
      </c>
      <c r="M2">
        <f t="shared" ref="M2:M17" si="2">E2/E21</f>
        <v>1</v>
      </c>
      <c r="N2">
        <f t="shared" ref="N2:N17" si="3">F2/F21</f>
        <v>1</v>
      </c>
    </row>
    <row r="3" spans="1:14" ht="15.75" x14ac:dyDescent="0.2">
      <c r="A3" s="110" t="s">
        <v>3</v>
      </c>
      <c r="B3" s="143">
        <v>1.75</v>
      </c>
      <c r="C3" s="143">
        <v>61.32</v>
      </c>
      <c r="D3" s="144">
        <v>5</v>
      </c>
      <c r="E3" s="143">
        <v>3.04</v>
      </c>
      <c r="F3" s="143">
        <v>0.56000000000000005</v>
      </c>
      <c r="G3" s="144">
        <v>0</v>
      </c>
      <c r="J3">
        <f t="shared" si="0"/>
        <v>1</v>
      </c>
      <c r="K3">
        <f t="shared" si="1"/>
        <v>1</v>
      </c>
      <c r="M3">
        <f t="shared" si="2"/>
        <v>0.977491961414791</v>
      </c>
      <c r="N3">
        <f t="shared" si="3"/>
        <v>0.98245614035087736</v>
      </c>
    </row>
    <row r="4" spans="1:14" ht="15.75" x14ac:dyDescent="0.2">
      <c r="A4" s="110" t="s">
        <v>4</v>
      </c>
      <c r="B4" s="143">
        <v>1.06</v>
      </c>
      <c r="C4" s="143">
        <v>130.80000000000001</v>
      </c>
      <c r="D4" s="141">
        <v>5</v>
      </c>
      <c r="E4" s="143">
        <v>5.07</v>
      </c>
      <c r="F4" s="143">
        <v>0.8</v>
      </c>
      <c r="G4" s="144">
        <v>0</v>
      </c>
      <c r="J4">
        <f t="shared" si="0"/>
        <v>1</v>
      </c>
      <c r="K4">
        <f t="shared" si="1"/>
        <v>1</v>
      </c>
      <c r="M4">
        <f t="shared" si="2"/>
        <v>1.0389344262295084</v>
      </c>
      <c r="N4">
        <f t="shared" si="3"/>
        <v>1.1479408810446263</v>
      </c>
    </row>
    <row r="5" spans="1:14" ht="15.75" x14ac:dyDescent="0.2">
      <c r="A5" s="110" t="s">
        <v>5</v>
      </c>
      <c r="B5" s="143">
        <v>1.25</v>
      </c>
      <c r="C5" s="143">
        <v>49.08</v>
      </c>
      <c r="D5" s="142">
        <v>42858</v>
      </c>
      <c r="E5" s="143">
        <v>4</v>
      </c>
      <c r="F5" s="143">
        <v>0.64</v>
      </c>
      <c r="G5" s="144">
        <v>0</v>
      </c>
      <c r="J5">
        <f t="shared" si="0"/>
        <v>1</v>
      </c>
      <c r="K5">
        <f t="shared" si="1"/>
        <v>1</v>
      </c>
      <c r="M5">
        <f t="shared" si="2"/>
        <v>1</v>
      </c>
      <c r="N5">
        <f t="shared" si="3"/>
        <v>1</v>
      </c>
    </row>
    <row r="6" spans="1:14" ht="15.75" x14ac:dyDescent="0.2">
      <c r="A6" s="110" t="s">
        <v>6</v>
      </c>
      <c r="B6" s="143">
        <v>1.55</v>
      </c>
      <c r="C6" s="143">
        <v>39</v>
      </c>
      <c r="D6" s="141">
        <v>12</v>
      </c>
      <c r="E6" s="143">
        <v>4.3499999999999996</v>
      </c>
      <c r="F6" s="143">
        <v>0.93</v>
      </c>
      <c r="G6" s="146">
        <v>0</v>
      </c>
      <c r="J6">
        <f t="shared" si="0"/>
        <v>1</v>
      </c>
      <c r="K6">
        <f t="shared" si="1"/>
        <v>1</v>
      </c>
      <c r="M6">
        <f t="shared" si="2"/>
        <v>1</v>
      </c>
      <c r="N6">
        <f t="shared" si="3"/>
        <v>1</v>
      </c>
    </row>
    <row r="7" spans="1:14" ht="15.75" x14ac:dyDescent="0.2">
      <c r="A7" s="110" t="s">
        <v>7</v>
      </c>
      <c r="B7" s="143">
        <v>1.1100000000000001</v>
      </c>
      <c r="C7" s="143">
        <v>98.4</v>
      </c>
      <c r="D7" s="141">
        <v>5</v>
      </c>
      <c r="E7" s="143">
        <v>3.61</v>
      </c>
      <c r="F7" s="143">
        <v>0.97</v>
      </c>
      <c r="G7" s="145">
        <v>144</v>
      </c>
      <c r="J7">
        <f t="shared" si="0"/>
        <v>0.98230088495575241</v>
      </c>
      <c r="K7">
        <f t="shared" si="1"/>
        <v>0.97619047619047628</v>
      </c>
      <c r="M7">
        <f t="shared" si="2"/>
        <v>0.98365122615803813</v>
      </c>
      <c r="N7">
        <f t="shared" si="3"/>
        <v>0.97979797979797978</v>
      </c>
    </row>
    <row r="8" spans="1:14" ht="15.75" x14ac:dyDescent="0.2">
      <c r="A8" s="110" t="s">
        <v>14</v>
      </c>
      <c r="B8" s="143">
        <v>1.48</v>
      </c>
      <c r="C8" s="143">
        <v>75</v>
      </c>
      <c r="D8" s="141">
        <v>5</v>
      </c>
      <c r="E8" s="143">
        <v>3.71</v>
      </c>
      <c r="F8" s="143">
        <v>0.9</v>
      </c>
      <c r="G8" s="145">
        <v>111.6</v>
      </c>
      <c r="J8">
        <f t="shared" si="0"/>
        <v>1</v>
      </c>
      <c r="K8">
        <f t="shared" si="1"/>
        <v>1</v>
      </c>
      <c r="M8">
        <f t="shared" si="2"/>
        <v>1</v>
      </c>
      <c r="N8">
        <f t="shared" si="3"/>
        <v>1</v>
      </c>
    </row>
    <row r="9" spans="1:14" ht="15.75" x14ac:dyDescent="0.2">
      <c r="A9" s="114" t="s">
        <v>30</v>
      </c>
      <c r="B9" s="143">
        <v>1.84</v>
      </c>
      <c r="C9" s="143">
        <v>30.72</v>
      </c>
      <c r="D9" s="141">
        <v>5</v>
      </c>
      <c r="E9" s="143">
        <v>3.88</v>
      </c>
      <c r="F9" s="143">
        <v>0.4</v>
      </c>
      <c r="G9" s="144">
        <v>0</v>
      </c>
      <c r="J9">
        <f t="shared" si="0"/>
        <v>1</v>
      </c>
      <c r="K9">
        <f t="shared" si="1"/>
        <v>1</v>
      </c>
      <c r="M9">
        <f t="shared" si="2"/>
        <v>1</v>
      </c>
      <c r="N9">
        <f t="shared" si="3"/>
        <v>1</v>
      </c>
    </row>
    <row r="10" spans="1:14" ht="15.75" x14ac:dyDescent="0.2">
      <c r="A10" s="110" t="s">
        <v>0</v>
      </c>
      <c r="B10" s="143">
        <v>1.1100000000000001</v>
      </c>
      <c r="C10" s="143">
        <v>111.6</v>
      </c>
      <c r="D10" s="141">
        <v>5</v>
      </c>
      <c r="E10" s="143">
        <v>4.26</v>
      </c>
      <c r="F10" s="143">
        <v>0.65</v>
      </c>
      <c r="G10" s="144">
        <v>0</v>
      </c>
      <c r="J10">
        <f t="shared" si="0"/>
        <v>1</v>
      </c>
      <c r="K10">
        <f t="shared" si="1"/>
        <v>0.93561368209255524</v>
      </c>
      <c r="M10">
        <f t="shared" si="2"/>
        <v>1</v>
      </c>
      <c r="N10">
        <f t="shared" si="3"/>
        <v>1</v>
      </c>
    </row>
    <row r="11" spans="1:14" ht="15.75" x14ac:dyDescent="0.2">
      <c r="A11" s="110" t="s">
        <v>8</v>
      </c>
      <c r="B11" s="143">
        <v>1.72</v>
      </c>
      <c r="C11" s="143">
        <v>81</v>
      </c>
      <c r="D11" s="141">
        <v>4</v>
      </c>
      <c r="E11" s="143">
        <v>4.41</v>
      </c>
      <c r="F11" s="143">
        <v>0.89</v>
      </c>
      <c r="G11" s="144">
        <v>0</v>
      </c>
      <c r="J11">
        <f t="shared" si="0"/>
        <v>1</v>
      </c>
      <c r="K11">
        <f t="shared" si="1"/>
        <v>1</v>
      </c>
      <c r="M11">
        <f t="shared" si="2"/>
        <v>1.0376470588235294</v>
      </c>
      <c r="N11">
        <f t="shared" si="3"/>
        <v>1.0595238095238095</v>
      </c>
    </row>
    <row r="12" spans="1:14" ht="15.75" x14ac:dyDescent="0.2">
      <c r="A12" s="110" t="s">
        <v>9</v>
      </c>
      <c r="B12" s="143">
        <v>1.48</v>
      </c>
      <c r="C12" s="143">
        <v>127.34</v>
      </c>
      <c r="D12" s="141">
        <v>5</v>
      </c>
      <c r="E12" s="143">
        <v>4.1399999999999997</v>
      </c>
      <c r="F12" s="143">
        <v>0.84</v>
      </c>
      <c r="G12" s="145">
        <v>44</v>
      </c>
      <c r="J12">
        <f t="shared" si="0"/>
        <v>1</v>
      </c>
      <c r="K12">
        <f t="shared" si="1"/>
        <v>1</v>
      </c>
      <c r="M12">
        <f t="shared" si="2"/>
        <v>0.9951923076923076</v>
      </c>
      <c r="N12">
        <f t="shared" si="3"/>
        <v>1.0059880239520957</v>
      </c>
    </row>
    <row r="13" spans="1:14" ht="15.75" x14ac:dyDescent="0.2">
      <c r="A13" s="110" t="s">
        <v>10</v>
      </c>
      <c r="B13" s="143">
        <v>1.35</v>
      </c>
      <c r="C13" s="143">
        <v>36.840000000000003</v>
      </c>
      <c r="D13" s="141">
        <v>3.5</v>
      </c>
      <c r="E13" s="152">
        <v>3.99</v>
      </c>
      <c r="F13" s="152">
        <v>0.98</v>
      </c>
      <c r="G13" s="144">
        <v>0</v>
      </c>
      <c r="H13" s="151">
        <v>4.3</v>
      </c>
      <c r="I13" s="151">
        <v>1.06</v>
      </c>
      <c r="J13">
        <f t="shared" si="0"/>
        <v>1</v>
      </c>
      <c r="K13">
        <f t="shared" si="1"/>
        <v>1</v>
      </c>
      <c r="M13">
        <f t="shared" si="2"/>
        <v>0.84713375796178347</v>
      </c>
      <c r="N13">
        <f t="shared" si="3"/>
        <v>0.9158878504672896</v>
      </c>
    </row>
    <row r="14" spans="1:14" ht="15.75" x14ac:dyDescent="0.2">
      <c r="A14" s="110" t="s">
        <v>11</v>
      </c>
      <c r="B14" s="143">
        <v>1.94</v>
      </c>
      <c r="C14" s="143">
        <v>84</v>
      </c>
      <c r="D14" s="141">
        <v>5</v>
      </c>
      <c r="E14" s="143">
        <v>3.28</v>
      </c>
      <c r="F14" s="143">
        <v>0.43</v>
      </c>
      <c r="G14" s="145">
        <v>48</v>
      </c>
      <c r="J14">
        <f t="shared" si="0"/>
        <v>0.97487437185929648</v>
      </c>
      <c r="K14">
        <f t="shared" si="1"/>
        <v>1</v>
      </c>
      <c r="M14">
        <f t="shared" si="2"/>
        <v>0.94252873563218387</v>
      </c>
      <c r="N14">
        <f t="shared" si="3"/>
        <v>0.97727272727272729</v>
      </c>
    </row>
    <row r="15" spans="1:14" ht="15.75" x14ac:dyDescent="0.2">
      <c r="A15" s="110" t="s">
        <v>12</v>
      </c>
      <c r="B15" s="143">
        <v>2.2000000000000002</v>
      </c>
      <c r="C15" s="143">
        <v>0</v>
      </c>
      <c r="D15" s="141">
        <v>0</v>
      </c>
      <c r="E15" s="143">
        <v>3.99</v>
      </c>
      <c r="F15" s="143">
        <v>0.72</v>
      </c>
      <c r="G15" s="146">
        <v>0</v>
      </c>
      <c r="J15">
        <f>B15/B34</f>
        <v>1</v>
      </c>
      <c r="M15">
        <f t="shared" si="2"/>
        <v>1</v>
      </c>
      <c r="N15">
        <f t="shared" si="3"/>
        <v>1</v>
      </c>
    </row>
    <row r="16" spans="1:14" ht="15.75" x14ac:dyDescent="0.2">
      <c r="A16" s="114" t="s">
        <v>1</v>
      </c>
      <c r="B16" s="153">
        <v>1.1599999999999999</v>
      </c>
      <c r="C16" s="143">
        <v>60</v>
      </c>
      <c r="D16" s="147">
        <v>42919</v>
      </c>
      <c r="E16" s="143">
        <v>4.2300000000000004</v>
      </c>
      <c r="F16" s="143">
        <v>0.72</v>
      </c>
      <c r="G16" s="146">
        <v>0</v>
      </c>
      <c r="J16">
        <f>B16/B35</f>
        <v>1</v>
      </c>
      <c r="K16">
        <f>C16/C35</f>
        <v>1</v>
      </c>
      <c r="M16">
        <f t="shared" si="2"/>
        <v>0.9769053117782911</v>
      </c>
      <c r="N16">
        <f t="shared" si="3"/>
        <v>1</v>
      </c>
    </row>
    <row r="17" spans="1:14" ht="15.75" x14ac:dyDescent="0.2">
      <c r="A17" s="110" t="s">
        <v>13</v>
      </c>
      <c r="B17" s="153">
        <v>0.88</v>
      </c>
      <c r="C17" s="153">
        <v>69.48</v>
      </c>
      <c r="D17" s="141">
        <v>2.5</v>
      </c>
      <c r="E17" s="143">
        <v>2.2999999999999998</v>
      </c>
      <c r="F17" s="143">
        <v>0.5</v>
      </c>
      <c r="G17" s="145">
        <v>43.2</v>
      </c>
      <c r="J17">
        <f>B17/B36</f>
        <v>1</v>
      </c>
      <c r="K17">
        <f>C17/C36</f>
        <v>1</v>
      </c>
      <c r="M17">
        <f t="shared" si="2"/>
        <v>1</v>
      </c>
      <c r="N17">
        <f t="shared" si="3"/>
        <v>1</v>
      </c>
    </row>
    <row r="18" spans="1:14" ht="15.75" x14ac:dyDescent="0.2">
      <c r="A18" s="140"/>
    </row>
    <row r="20" spans="1:14" ht="47.25" x14ac:dyDescent="0.2">
      <c r="A20" s="107" t="s">
        <v>85</v>
      </c>
      <c r="B20" s="108" t="s">
        <v>62</v>
      </c>
      <c r="C20" s="109" t="s">
        <v>63</v>
      </c>
      <c r="D20" s="109" t="s">
        <v>64</v>
      </c>
      <c r="E20" s="109" t="s">
        <v>65</v>
      </c>
      <c r="F20" s="109" t="s">
        <v>66</v>
      </c>
      <c r="G20" s="109" t="s">
        <v>21</v>
      </c>
    </row>
    <row r="21" spans="1:14" ht="15.75" x14ac:dyDescent="0.2">
      <c r="A21" s="110" t="s">
        <v>2</v>
      </c>
      <c r="B21" s="143">
        <v>1.55</v>
      </c>
      <c r="C21" s="143">
        <v>31</v>
      </c>
      <c r="D21" s="141">
        <v>2.5</v>
      </c>
      <c r="E21" s="143">
        <v>3</v>
      </c>
      <c r="F21" s="143">
        <v>0.35</v>
      </c>
      <c r="G21" s="146"/>
    </row>
    <row r="22" spans="1:14" ht="15.75" x14ac:dyDescent="0.2">
      <c r="A22" s="110" t="s">
        <v>3</v>
      </c>
      <c r="B22" s="143">
        <v>1.75</v>
      </c>
      <c r="C22" s="143">
        <v>61.32</v>
      </c>
      <c r="D22" s="144" t="s">
        <v>86</v>
      </c>
      <c r="E22" s="143">
        <v>3.11</v>
      </c>
      <c r="F22" s="143">
        <v>0.56999999999999995</v>
      </c>
      <c r="G22" s="144"/>
    </row>
    <row r="23" spans="1:14" ht="15.75" x14ac:dyDescent="0.2">
      <c r="A23" s="110" t="s">
        <v>4</v>
      </c>
      <c r="B23" s="143">
        <v>1.06</v>
      </c>
      <c r="C23" s="143">
        <v>130.80000000000001</v>
      </c>
      <c r="D23" s="141">
        <v>5</v>
      </c>
      <c r="E23" s="143">
        <v>4.88</v>
      </c>
      <c r="F23" s="143">
        <v>0.69689999999999996</v>
      </c>
      <c r="G23" s="144"/>
    </row>
    <row r="24" spans="1:14" ht="15.75" x14ac:dyDescent="0.2">
      <c r="A24" s="110" t="s">
        <v>5</v>
      </c>
      <c r="B24" s="143">
        <v>1.25</v>
      </c>
      <c r="C24" s="143">
        <v>49.08</v>
      </c>
      <c r="D24" s="142">
        <v>42493</v>
      </c>
      <c r="E24" s="143">
        <v>4</v>
      </c>
      <c r="F24" s="143">
        <v>0.64</v>
      </c>
      <c r="G24" s="144"/>
    </row>
    <row r="25" spans="1:14" ht="15.75" x14ac:dyDescent="0.2">
      <c r="A25" s="110" t="s">
        <v>6</v>
      </c>
      <c r="B25" s="143">
        <v>1.55</v>
      </c>
      <c r="C25" s="143">
        <v>39</v>
      </c>
      <c r="D25" s="141">
        <v>12</v>
      </c>
      <c r="E25" s="143">
        <v>4.3499999999999996</v>
      </c>
      <c r="F25" s="143">
        <v>0.93</v>
      </c>
      <c r="G25" s="146"/>
    </row>
    <row r="26" spans="1:14" ht="15.75" x14ac:dyDescent="0.2">
      <c r="A26" s="110" t="s">
        <v>7</v>
      </c>
      <c r="B26" s="143">
        <v>1.1299999999999999</v>
      </c>
      <c r="C26" s="143">
        <v>100.8</v>
      </c>
      <c r="D26" s="141">
        <v>5</v>
      </c>
      <c r="E26" s="143">
        <v>3.67</v>
      </c>
      <c r="F26" s="143">
        <v>0.99</v>
      </c>
      <c r="G26" s="145">
        <v>144</v>
      </c>
    </row>
    <row r="27" spans="1:14" ht="15.75" x14ac:dyDescent="0.2">
      <c r="A27" s="110" t="s">
        <v>14</v>
      </c>
      <c r="B27" s="143">
        <v>1.48</v>
      </c>
      <c r="C27" s="143">
        <v>75</v>
      </c>
      <c r="D27" s="141">
        <v>5</v>
      </c>
      <c r="E27" s="143">
        <v>3.71</v>
      </c>
      <c r="F27" s="143">
        <v>0.9</v>
      </c>
      <c r="G27" s="145">
        <v>111.6</v>
      </c>
    </row>
    <row r="28" spans="1:14" ht="15.75" x14ac:dyDescent="0.2">
      <c r="A28" s="114" t="s">
        <v>30</v>
      </c>
      <c r="B28" s="143">
        <v>1.84</v>
      </c>
      <c r="C28" s="143">
        <v>30.72</v>
      </c>
      <c r="D28" s="141">
        <v>5</v>
      </c>
      <c r="E28" s="143">
        <v>3.88</v>
      </c>
      <c r="F28" s="143">
        <v>0.4</v>
      </c>
      <c r="G28" s="144"/>
    </row>
    <row r="29" spans="1:14" ht="15.75" x14ac:dyDescent="0.2">
      <c r="A29" s="110" t="s">
        <v>0</v>
      </c>
      <c r="B29" s="143">
        <v>1.1100000000000001</v>
      </c>
      <c r="C29" s="143">
        <v>119.28</v>
      </c>
      <c r="D29" s="141">
        <v>5</v>
      </c>
      <c r="E29" s="143">
        <v>4.26</v>
      </c>
      <c r="F29" s="143">
        <v>0.65</v>
      </c>
      <c r="G29" s="144"/>
    </row>
    <row r="30" spans="1:14" ht="15.75" x14ac:dyDescent="0.2">
      <c r="A30" s="110" t="s">
        <v>8</v>
      </c>
      <c r="B30" s="143">
        <v>1.72</v>
      </c>
      <c r="C30" s="143">
        <v>81</v>
      </c>
      <c r="D30" s="141">
        <v>5</v>
      </c>
      <c r="E30" s="143">
        <v>4.25</v>
      </c>
      <c r="F30" s="143">
        <v>0.84</v>
      </c>
      <c r="G30" s="144"/>
    </row>
    <row r="31" spans="1:14" ht="15.75" x14ac:dyDescent="0.2">
      <c r="A31" s="110" t="s">
        <v>9</v>
      </c>
      <c r="B31" s="143">
        <v>1.48</v>
      </c>
      <c r="C31" s="143">
        <v>127.34</v>
      </c>
      <c r="D31" s="141">
        <v>5</v>
      </c>
      <c r="E31" s="143">
        <v>4.16</v>
      </c>
      <c r="F31" s="143">
        <v>0.83499999999999996</v>
      </c>
      <c r="G31" s="145">
        <v>44</v>
      </c>
    </row>
    <row r="32" spans="1:14" ht="15.75" x14ac:dyDescent="0.2">
      <c r="A32" s="110" t="s">
        <v>10</v>
      </c>
      <c r="B32" s="143">
        <v>1.35</v>
      </c>
      <c r="C32" s="143">
        <v>36.840000000000003</v>
      </c>
      <c r="D32" s="141">
        <v>2.5</v>
      </c>
      <c r="E32" s="152">
        <v>4.71</v>
      </c>
      <c r="F32" s="152">
        <v>1.07</v>
      </c>
      <c r="G32" s="144"/>
      <c r="H32" s="151">
        <v>5.0199999999999996</v>
      </c>
      <c r="I32" s="151">
        <v>1.1599999999999999</v>
      </c>
    </row>
    <row r="33" spans="1:7" ht="15.75" x14ac:dyDescent="0.2">
      <c r="A33" s="110" t="s">
        <v>11</v>
      </c>
      <c r="B33" s="143">
        <v>1.99</v>
      </c>
      <c r="C33" s="143">
        <v>84</v>
      </c>
      <c r="D33" s="141">
        <v>5</v>
      </c>
      <c r="E33" s="143">
        <v>3.48</v>
      </c>
      <c r="F33" s="143">
        <v>0.44</v>
      </c>
      <c r="G33" s="145">
        <v>48</v>
      </c>
    </row>
    <row r="34" spans="1:7" ht="15.75" x14ac:dyDescent="0.2">
      <c r="A34" s="110" t="s">
        <v>12</v>
      </c>
      <c r="B34" s="143">
        <v>2.2000000000000002</v>
      </c>
      <c r="C34" s="143">
        <v>0</v>
      </c>
      <c r="D34" s="141">
        <v>0</v>
      </c>
      <c r="E34" s="143">
        <v>3.99</v>
      </c>
      <c r="F34" s="143">
        <v>0.72</v>
      </c>
      <c r="G34" s="146"/>
    </row>
    <row r="35" spans="1:7" ht="15.75" x14ac:dyDescent="0.2">
      <c r="A35" s="114" t="s">
        <v>1</v>
      </c>
      <c r="B35" s="143">
        <v>1.1599999999999999</v>
      </c>
      <c r="C35" s="143">
        <v>60</v>
      </c>
      <c r="D35" s="147">
        <v>42554</v>
      </c>
      <c r="E35" s="143">
        <v>4.33</v>
      </c>
      <c r="F35" s="143">
        <v>0.72</v>
      </c>
      <c r="G35" s="146"/>
    </row>
    <row r="36" spans="1:7" ht="15.75" x14ac:dyDescent="0.2">
      <c r="A36" s="110" t="s">
        <v>13</v>
      </c>
      <c r="B36" s="143">
        <v>0.88</v>
      </c>
      <c r="C36" s="143">
        <v>69.48</v>
      </c>
      <c r="D36" s="141">
        <v>2.5</v>
      </c>
      <c r="E36" s="143">
        <v>2.2999999999999998</v>
      </c>
      <c r="F36" s="143">
        <v>0.5</v>
      </c>
      <c r="G36" s="145">
        <v>43.2</v>
      </c>
    </row>
    <row r="37" spans="1:7" ht="15.75" x14ac:dyDescent="0.2">
      <c r="A37" s="140"/>
    </row>
    <row r="39" spans="1:7" ht="47.25" x14ac:dyDescent="0.2">
      <c r="A39" s="107" t="s">
        <v>78</v>
      </c>
      <c r="B39" s="108" t="s">
        <v>62</v>
      </c>
      <c r="C39" s="109" t="s">
        <v>63</v>
      </c>
      <c r="D39" s="109" t="s">
        <v>64</v>
      </c>
      <c r="E39" s="109" t="s">
        <v>65</v>
      </c>
      <c r="F39" s="109" t="s">
        <v>66</v>
      </c>
      <c r="G39" s="109" t="s">
        <v>21</v>
      </c>
    </row>
    <row r="40" spans="1:7" ht="15.75" x14ac:dyDescent="0.2">
      <c r="A40" s="110" t="s">
        <v>2</v>
      </c>
      <c r="B40" s="111">
        <v>1.5</v>
      </c>
      <c r="C40" s="111">
        <v>31</v>
      </c>
      <c r="D40" s="112">
        <v>2.5</v>
      </c>
      <c r="E40" s="111">
        <v>2.7</v>
      </c>
      <c r="F40" s="111">
        <v>0.3</v>
      </c>
      <c r="G40" s="111"/>
    </row>
    <row r="41" spans="1:7" ht="15.75" x14ac:dyDescent="0.2">
      <c r="A41" s="110" t="s">
        <v>3</v>
      </c>
      <c r="B41" s="111">
        <v>1.75</v>
      </c>
      <c r="C41" s="111">
        <v>61.32</v>
      </c>
      <c r="D41" s="112" t="s">
        <v>77</v>
      </c>
      <c r="E41" s="111">
        <v>3.01</v>
      </c>
      <c r="F41" s="111">
        <v>0.52</v>
      </c>
      <c r="G41" s="111"/>
    </row>
    <row r="42" spans="1:7" ht="15.75" x14ac:dyDescent="0.2">
      <c r="A42" s="110" t="s">
        <v>4</v>
      </c>
      <c r="B42" s="111">
        <v>1.06</v>
      </c>
      <c r="C42" s="111">
        <v>122.4</v>
      </c>
      <c r="D42" s="112">
        <v>2.5</v>
      </c>
      <c r="E42" s="111">
        <v>4.88</v>
      </c>
      <c r="F42" s="111">
        <v>0.72</v>
      </c>
      <c r="G42" s="111"/>
    </row>
    <row r="43" spans="1:7" ht="15.75" x14ac:dyDescent="0.2">
      <c r="A43" s="110" t="s">
        <v>5</v>
      </c>
      <c r="B43" s="111">
        <v>1.25</v>
      </c>
      <c r="C43" s="111">
        <v>49.08</v>
      </c>
      <c r="D43" s="113" t="s">
        <v>68</v>
      </c>
      <c r="E43" s="111">
        <v>4</v>
      </c>
      <c r="F43" s="111">
        <v>0.64</v>
      </c>
      <c r="G43" s="111"/>
    </row>
    <row r="44" spans="1:7" ht="15.75" x14ac:dyDescent="0.2">
      <c r="A44" s="110" t="s">
        <v>6</v>
      </c>
      <c r="B44" s="111">
        <v>1.55</v>
      </c>
      <c r="C44" s="111">
        <v>39</v>
      </c>
      <c r="D44" s="112">
        <v>12</v>
      </c>
      <c r="E44" s="111">
        <v>4.3499999999999996</v>
      </c>
      <c r="F44" s="111">
        <v>0.89</v>
      </c>
      <c r="G44" s="111"/>
    </row>
    <row r="45" spans="1:7" ht="15.75" x14ac:dyDescent="0.2">
      <c r="A45" s="110" t="s">
        <v>7</v>
      </c>
      <c r="B45" s="111">
        <v>0.82</v>
      </c>
      <c r="C45" s="111">
        <v>108</v>
      </c>
      <c r="D45" s="112">
        <v>5</v>
      </c>
      <c r="E45" s="111">
        <v>3.61</v>
      </c>
      <c r="F45" s="111">
        <v>1</v>
      </c>
      <c r="G45" s="111">
        <v>144</v>
      </c>
    </row>
    <row r="46" spans="1:7" ht="15.75" x14ac:dyDescent="0.2">
      <c r="A46" s="110" t="s">
        <v>14</v>
      </c>
      <c r="B46" s="111">
        <v>1.08</v>
      </c>
      <c r="C46" s="111">
        <v>123.6</v>
      </c>
      <c r="D46" s="112">
        <v>5</v>
      </c>
      <c r="E46" s="111">
        <v>3.71</v>
      </c>
      <c r="F46" s="111">
        <v>0.9</v>
      </c>
      <c r="G46" s="111">
        <v>111.6</v>
      </c>
    </row>
    <row r="47" spans="1:7" ht="15.75" x14ac:dyDescent="0.2">
      <c r="A47" s="114" t="s">
        <v>30</v>
      </c>
      <c r="B47" s="111">
        <v>1.84</v>
      </c>
      <c r="C47" s="111">
        <v>30.72</v>
      </c>
      <c r="D47" s="112">
        <v>2.5</v>
      </c>
      <c r="E47" s="111">
        <v>4.58</v>
      </c>
      <c r="F47" s="111">
        <v>0</v>
      </c>
      <c r="G47" s="111"/>
    </row>
    <row r="48" spans="1:7" ht="15.75" x14ac:dyDescent="0.2">
      <c r="A48" s="110" t="s">
        <v>0</v>
      </c>
      <c r="B48" s="111">
        <v>1.04</v>
      </c>
      <c r="C48" s="111">
        <v>119.28</v>
      </c>
      <c r="D48" s="115">
        <v>5</v>
      </c>
      <c r="E48" s="111">
        <v>4.21</v>
      </c>
      <c r="F48" s="111">
        <v>0.62</v>
      </c>
      <c r="G48" s="111"/>
    </row>
    <row r="49" spans="1:7" ht="15.75" x14ac:dyDescent="0.2">
      <c r="A49" s="110" t="s">
        <v>8</v>
      </c>
      <c r="B49" s="111">
        <v>1.72</v>
      </c>
      <c r="C49" s="111">
        <v>81</v>
      </c>
      <c r="D49" s="115">
        <v>2.5</v>
      </c>
      <c r="E49" s="111">
        <v>4.25</v>
      </c>
      <c r="F49" s="111">
        <v>0.84</v>
      </c>
      <c r="G49" s="111"/>
    </row>
    <row r="50" spans="1:7" ht="15.75" x14ac:dyDescent="0.2">
      <c r="A50" s="110" t="s">
        <v>9</v>
      </c>
      <c r="B50" s="111">
        <v>1.48</v>
      </c>
      <c r="C50" s="111">
        <v>105.36</v>
      </c>
      <c r="D50" s="115">
        <v>5</v>
      </c>
      <c r="E50" s="111">
        <v>3.88</v>
      </c>
      <c r="F50" s="111">
        <v>0.72</v>
      </c>
      <c r="G50" s="111"/>
    </row>
    <row r="51" spans="1:7" ht="15.75" x14ac:dyDescent="0.2">
      <c r="A51" s="110" t="s">
        <v>10</v>
      </c>
      <c r="B51" s="111">
        <v>1.35</v>
      </c>
      <c r="C51" s="111">
        <v>36.840000000000003</v>
      </c>
      <c r="D51" s="115">
        <v>2.5</v>
      </c>
      <c r="E51" s="111">
        <v>5.09</v>
      </c>
      <c r="F51" s="111">
        <v>1.22</v>
      </c>
      <c r="G51" s="111"/>
    </row>
    <row r="52" spans="1:7" ht="15.75" x14ac:dyDescent="0.2">
      <c r="A52" s="110" t="s">
        <v>11</v>
      </c>
      <c r="B52" s="111">
        <v>1.95</v>
      </c>
      <c r="C52" s="111">
        <v>84</v>
      </c>
      <c r="D52" s="115">
        <v>5</v>
      </c>
      <c r="E52" s="111">
        <v>3.8</v>
      </c>
      <c r="F52" s="111">
        <v>0.44</v>
      </c>
      <c r="G52" s="111"/>
    </row>
    <row r="53" spans="1:7" ht="15.75" x14ac:dyDescent="0.2">
      <c r="A53" s="110" t="s">
        <v>12</v>
      </c>
      <c r="B53" s="111">
        <v>2.2000000000000002</v>
      </c>
      <c r="C53" s="111"/>
      <c r="D53" s="115"/>
      <c r="E53" s="111">
        <v>3.99</v>
      </c>
      <c r="F53" s="111">
        <v>0.72</v>
      </c>
      <c r="G53" s="111"/>
    </row>
    <row r="54" spans="1:7" ht="15.75" x14ac:dyDescent="0.2">
      <c r="A54" s="114" t="s">
        <v>1</v>
      </c>
      <c r="B54" s="111">
        <v>1.1599999999999999</v>
      </c>
      <c r="C54" s="111">
        <v>60</v>
      </c>
      <c r="D54" s="116" t="s">
        <v>69</v>
      </c>
      <c r="E54" s="111">
        <v>4.33</v>
      </c>
      <c r="F54" s="111">
        <v>0.72</v>
      </c>
      <c r="G54" s="111"/>
    </row>
    <row r="55" spans="1:7" ht="15.75" x14ac:dyDescent="0.2">
      <c r="A55" s="110" t="s">
        <v>13</v>
      </c>
      <c r="B55" s="111">
        <v>0.84</v>
      </c>
      <c r="C55" s="111">
        <v>69.48</v>
      </c>
      <c r="D55" s="115">
        <v>2.5</v>
      </c>
      <c r="E55" s="111">
        <v>2.2400000000000002</v>
      </c>
      <c r="F55" s="111">
        <v>0.48</v>
      </c>
      <c r="G55" s="111">
        <v>43.2</v>
      </c>
    </row>
    <row r="57" spans="1:7" x14ac:dyDescent="0.2">
      <c r="A57" s="133"/>
    </row>
    <row r="58" spans="1:7" ht="47.25" x14ac:dyDescent="0.2">
      <c r="A58" s="107" t="s">
        <v>71</v>
      </c>
      <c r="B58" s="108" t="s">
        <v>62</v>
      </c>
      <c r="C58" s="109" t="s">
        <v>63</v>
      </c>
      <c r="D58" s="109" t="s">
        <v>64</v>
      </c>
      <c r="E58" s="109" t="s">
        <v>65</v>
      </c>
      <c r="F58" s="109" t="s">
        <v>66</v>
      </c>
      <c r="G58" s="109" t="s">
        <v>21</v>
      </c>
    </row>
    <row r="59" spans="1:7" ht="15.75" x14ac:dyDescent="0.2">
      <c r="A59" s="110" t="s">
        <v>2</v>
      </c>
      <c r="B59" s="111">
        <v>1.5</v>
      </c>
      <c r="C59" s="111">
        <v>31</v>
      </c>
      <c r="D59" s="112">
        <v>2.5</v>
      </c>
      <c r="E59" s="111">
        <v>2.7</v>
      </c>
      <c r="F59" s="111">
        <v>0.3</v>
      </c>
      <c r="G59" s="111"/>
    </row>
    <row r="60" spans="1:7" ht="15.75" x14ac:dyDescent="0.2">
      <c r="A60" s="110" t="s">
        <v>3</v>
      </c>
      <c r="B60" s="111">
        <v>1.87</v>
      </c>
      <c r="C60" s="111">
        <v>65.64</v>
      </c>
      <c r="D60" s="112" t="s">
        <v>77</v>
      </c>
      <c r="E60" s="111">
        <v>2.84</v>
      </c>
      <c r="F60" s="111">
        <v>0.54</v>
      </c>
      <c r="G60" s="111"/>
    </row>
    <row r="61" spans="1:7" ht="15.75" x14ac:dyDescent="0.2">
      <c r="A61" s="110" t="s">
        <v>4</v>
      </c>
      <c r="B61" s="111">
        <v>1.06</v>
      </c>
      <c r="C61" s="111">
        <v>122.4</v>
      </c>
      <c r="D61" s="112">
        <v>2.5</v>
      </c>
      <c r="E61" s="111">
        <v>4.7300000000000004</v>
      </c>
      <c r="F61" s="111">
        <v>0.72</v>
      </c>
      <c r="G61" s="111"/>
    </row>
    <row r="62" spans="1:7" ht="15.75" x14ac:dyDescent="0.2">
      <c r="A62" s="110" t="s">
        <v>5</v>
      </c>
      <c r="B62" s="111">
        <v>1.25</v>
      </c>
      <c r="C62" s="111">
        <v>49.08</v>
      </c>
      <c r="D62" s="113" t="s">
        <v>68</v>
      </c>
      <c r="E62" s="111">
        <v>4</v>
      </c>
      <c r="F62" s="111">
        <v>0.64</v>
      </c>
      <c r="G62" s="111"/>
    </row>
    <row r="63" spans="1:7" ht="15.75" x14ac:dyDescent="0.2">
      <c r="A63" s="110" t="s">
        <v>6</v>
      </c>
      <c r="B63" s="111">
        <v>1.55</v>
      </c>
      <c r="C63" s="111">
        <v>39</v>
      </c>
      <c r="D63" s="112">
        <v>12</v>
      </c>
      <c r="E63" s="111">
        <v>3.98</v>
      </c>
      <c r="F63" s="111">
        <v>0.84</v>
      </c>
      <c r="G63" s="111"/>
    </row>
    <row r="64" spans="1:7" ht="15.75" x14ac:dyDescent="0.2">
      <c r="A64" s="110" t="s">
        <v>7</v>
      </c>
      <c r="B64" s="111">
        <v>0.75</v>
      </c>
      <c r="C64" s="111">
        <v>108</v>
      </c>
      <c r="D64" s="112">
        <v>5</v>
      </c>
      <c r="E64" s="111">
        <v>3.76</v>
      </c>
      <c r="F64" s="111">
        <v>1.01</v>
      </c>
      <c r="G64" s="111">
        <v>144</v>
      </c>
    </row>
    <row r="65" spans="1:7" ht="15.75" x14ac:dyDescent="0.2">
      <c r="A65" s="110" t="s">
        <v>14</v>
      </c>
      <c r="B65" s="111">
        <v>1.08</v>
      </c>
      <c r="C65" s="111">
        <v>99</v>
      </c>
      <c r="D65" s="112">
        <v>5</v>
      </c>
      <c r="E65" s="111">
        <v>2.89</v>
      </c>
      <c r="F65" s="111">
        <v>0.67</v>
      </c>
      <c r="G65" s="111">
        <v>55.8</v>
      </c>
    </row>
    <row r="66" spans="1:7" ht="15.75" x14ac:dyDescent="0.2">
      <c r="A66" s="114" t="s">
        <v>30</v>
      </c>
      <c r="B66" s="111">
        <v>1.84</v>
      </c>
      <c r="C66" s="111">
        <v>30.72</v>
      </c>
      <c r="D66" s="112">
        <v>2.5</v>
      </c>
      <c r="E66" s="111">
        <v>4.58</v>
      </c>
      <c r="F66" s="111">
        <v>0</v>
      </c>
      <c r="G66" s="111"/>
    </row>
    <row r="67" spans="1:7" ht="15.75" x14ac:dyDescent="0.2">
      <c r="A67" s="110" t="s">
        <v>0</v>
      </c>
      <c r="B67" s="111">
        <v>1.04</v>
      </c>
      <c r="C67" s="111">
        <v>119.28</v>
      </c>
      <c r="D67" s="115">
        <v>5</v>
      </c>
      <c r="E67" s="111">
        <v>4.21</v>
      </c>
      <c r="F67" s="111">
        <v>0.62</v>
      </c>
      <c r="G67" s="111"/>
    </row>
    <row r="68" spans="1:7" ht="15.75" x14ac:dyDescent="0.2">
      <c r="A68" s="110" t="s">
        <v>8</v>
      </c>
      <c r="B68" s="111">
        <v>1.72</v>
      </c>
      <c r="C68" s="111">
        <v>81</v>
      </c>
      <c r="D68" s="115">
        <v>2.5</v>
      </c>
      <c r="E68" s="111">
        <v>4.25</v>
      </c>
      <c r="F68" s="111">
        <v>0.84</v>
      </c>
      <c r="G68" s="111"/>
    </row>
    <row r="69" spans="1:7" ht="15.75" x14ac:dyDescent="0.2">
      <c r="A69" s="110" t="s">
        <v>9</v>
      </c>
      <c r="B69" s="111">
        <v>1.48</v>
      </c>
      <c r="C69" s="111">
        <v>105.36</v>
      </c>
      <c r="D69" s="115">
        <v>5</v>
      </c>
      <c r="E69" s="111">
        <v>3.88</v>
      </c>
      <c r="F69" s="111">
        <v>0.72</v>
      </c>
      <c r="G69" s="111"/>
    </row>
    <row r="70" spans="1:7" ht="15.75" x14ac:dyDescent="0.2">
      <c r="A70" s="110" t="s">
        <v>10</v>
      </c>
      <c r="B70" s="111">
        <v>1.35</v>
      </c>
      <c r="C70" s="111">
        <v>36.840000000000003</v>
      </c>
      <c r="D70" s="115">
        <v>2.5</v>
      </c>
      <c r="E70" s="111">
        <v>5.41</v>
      </c>
      <c r="F70" s="111">
        <v>1.33</v>
      </c>
      <c r="G70" s="111"/>
    </row>
    <row r="71" spans="1:7" ht="15.75" x14ac:dyDescent="0.2">
      <c r="A71" s="110" t="s">
        <v>11</v>
      </c>
      <c r="B71" s="111">
        <v>1.75</v>
      </c>
      <c r="C71" s="111">
        <v>84</v>
      </c>
      <c r="D71" s="115">
        <v>5</v>
      </c>
      <c r="E71" s="111">
        <v>3.58</v>
      </c>
      <c r="F71" s="111">
        <v>0.43</v>
      </c>
      <c r="G71" s="111"/>
    </row>
    <row r="72" spans="1:7" ht="15.75" x14ac:dyDescent="0.2">
      <c r="A72" s="110" t="s">
        <v>12</v>
      </c>
      <c r="B72" s="111">
        <v>2.2000000000000002</v>
      </c>
      <c r="C72" s="111"/>
      <c r="D72" s="115"/>
      <c r="E72" s="111">
        <v>3.99</v>
      </c>
      <c r="F72" s="111">
        <v>0.72</v>
      </c>
      <c r="G72" s="111"/>
    </row>
    <row r="73" spans="1:7" ht="15.75" x14ac:dyDescent="0.2">
      <c r="A73" s="114" t="s">
        <v>1</v>
      </c>
      <c r="B73" s="111">
        <v>1.0900000000000001</v>
      </c>
      <c r="C73" s="111">
        <v>48</v>
      </c>
      <c r="D73" s="116" t="s">
        <v>69</v>
      </c>
      <c r="E73" s="111">
        <v>3.95</v>
      </c>
      <c r="F73" s="111">
        <v>0.65</v>
      </c>
      <c r="G73" s="111"/>
    </row>
    <row r="74" spans="1:7" ht="15.75" x14ac:dyDescent="0.2">
      <c r="A74" s="110" t="s">
        <v>13</v>
      </c>
      <c r="B74" s="111">
        <v>0.84</v>
      </c>
      <c r="C74" s="111">
        <v>65.28</v>
      </c>
      <c r="D74" s="115">
        <v>2.5</v>
      </c>
      <c r="E74" s="111">
        <v>2.13</v>
      </c>
      <c r="F74" s="111">
        <v>0.45</v>
      </c>
      <c r="G74" s="111">
        <v>31.2</v>
      </c>
    </row>
    <row r="75" spans="1:7" ht="15.75" x14ac:dyDescent="0.2">
      <c r="A75" s="140"/>
      <c r="B75" s="148"/>
      <c r="C75" s="148"/>
      <c r="D75" s="149"/>
      <c r="E75" s="148"/>
      <c r="F75" s="148"/>
      <c r="G75" s="148"/>
    </row>
    <row r="77" spans="1:7" ht="47.25" x14ac:dyDescent="0.2">
      <c r="A77" s="107" t="s">
        <v>70</v>
      </c>
      <c r="B77" s="108" t="s">
        <v>62</v>
      </c>
      <c r="C77" s="109" t="s">
        <v>63</v>
      </c>
      <c r="D77" s="109" t="s">
        <v>64</v>
      </c>
      <c r="E77" s="109" t="s">
        <v>65</v>
      </c>
      <c r="F77" s="109" t="s">
        <v>66</v>
      </c>
      <c r="G77" s="109" t="s">
        <v>21</v>
      </c>
    </row>
    <row r="78" spans="1:7" ht="15.75" x14ac:dyDescent="0.2">
      <c r="A78" s="110" t="s">
        <v>2</v>
      </c>
      <c r="B78" s="111">
        <v>1.5</v>
      </c>
      <c r="C78" s="111">
        <v>31</v>
      </c>
      <c r="D78" s="112"/>
      <c r="E78" s="111">
        <v>2.7</v>
      </c>
      <c r="F78" s="111">
        <v>0.3</v>
      </c>
      <c r="G78" s="111"/>
    </row>
    <row r="79" spans="1:7" ht="15.75" x14ac:dyDescent="0.2">
      <c r="A79" s="110" t="s">
        <v>3</v>
      </c>
      <c r="B79" s="111">
        <v>1.75</v>
      </c>
      <c r="C79" s="111">
        <v>61.32</v>
      </c>
      <c r="D79" s="112"/>
      <c r="E79" s="111">
        <v>2.74</v>
      </c>
      <c r="F79" s="111">
        <v>0.53</v>
      </c>
      <c r="G79" s="111"/>
    </row>
    <row r="80" spans="1:7" ht="15.75" x14ac:dyDescent="0.2">
      <c r="A80" s="110" t="s">
        <v>4</v>
      </c>
      <c r="B80" s="111">
        <v>1.06</v>
      </c>
      <c r="C80" s="111">
        <v>122.4</v>
      </c>
      <c r="D80" s="112"/>
      <c r="E80" s="111">
        <v>4.68</v>
      </c>
      <c r="F80" s="111">
        <v>0.72</v>
      </c>
      <c r="G80" s="111"/>
    </row>
    <row r="81" spans="1:7" ht="15.75" x14ac:dyDescent="0.2">
      <c r="A81" s="110" t="s">
        <v>5</v>
      </c>
      <c r="B81" s="111">
        <v>1.25</v>
      </c>
      <c r="C81" s="111">
        <v>49.08</v>
      </c>
      <c r="D81" s="113"/>
      <c r="E81" s="111">
        <v>4.0999999999999996</v>
      </c>
      <c r="F81" s="111">
        <v>0.68</v>
      </c>
      <c r="G81" s="111"/>
    </row>
    <row r="82" spans="1:7" ht="15.75" x14ac:dyDescent="0.2">
      <c r="A82" s="110" t="s">
        <v>6</v>
      </c>
      <c r="B82" s="111">
        <v>1.55</v>
      </c>
      <c r="C82" s="111">
        <v>39</v>
      </c>
      <c r="D82" s="112"/>
      <c r="E82" s="111">
        <v>3.98</v>
      </c>
      <c r="F82" s="111">
        <v>0.84</v>
      </c>
      <c r="G82" s="111"/>
    </row>
    <row r="83" spans="1:7" ht="15.75" x14ac:dyDescent="0.2">
      <c r="A83" s="110" t="s">
        <v>7</v>
      </c>
      <c r="B83" s="111">
        <v>0.75</v>
      </c>
      <c r="C83" s="111">
        <v>108</v>
      </c>
      <c r="D83" s="112"/>
      <c r="E83" s="111">
        <v>3.76</v>
      </c>
      <c r="F83" s="111">
        <v>1.0900000000000001</v>
      </c>
      <c r="G83" s="111">
        <v>156</v>
      </c>
    </row>
    <row r="84" spans="1:7" ht="15.75" x14ac:dyDescent="0.2">
      <c r="A84" s="110" t="s">
        <v>14</v>
      </c>
      <c r="B84" s="111">
        <v>1.08</v>
      </c>
      <c r="C84" s="111">
        <v>99</v>
      </c>
      <c r="D84" s="112"/>
      <c r="E84" s="111">
        <v>2.89</v>
      </c>
      <c r="F84" s="111">
        <v>0.67</v>
      </c>
      <c r="G84" s="111">
        <v>55.8</v>
      </c>
    </row>
    <row r="85" spans="1:7" ht="15.75" x14ac:dyDescent="0.2">
      <c r="A85" s="114" t="s">
        <v>30</v>
      </c>
      <c r="B85" s="111">
        <v>1.84</v>
      </c>
      <c r="C85" s="111">
        <v>30.72</v>
      </c>
      <c r="D85" s="112"/>
      <c r="E85" s="111">
        <v>4.58</v>
      </c>
      <c r="F85" s="111"/>
      <c r="G85" s="111"/>
    </row>
    <row r="86" spans="1:7" ht="15.75" x14ac:dyDescent="0.2">
      <c r="A86" s="110" t="s">
        <v>0</v>
      </c>
      <c r="B86" s="111">
        <v>1.04</v>
      </c>
      <c r="C86" s="111">
        <v>111.24</v>
      </c>
      <c r="D86" s="115"/>
      <c r="E86" s="111">
        <v>4.3600000000000003</v>
      </c>
      <c r="F86" s="111">
        <v>0.62</v>
      </c>
      <c r="G86" s="111"/>
    </row>
    <row r="87" spans="1:7" ht="15.75" x14ac:dyDescent="0.2">
      <c r="A87" s="110" t="s">
        <v>8</v>
      </c>
      <c r="B87" s="111">
        <v>1.72</v>
      </c>
      <c r="C87" s="111">
        <v>81</v>
      </c>
      <c r="D87" s="115"/>
      <c r="E87" s="111">
        <v>4.25</v>
      </c>
      <c r="F87" s="111">
        <v>0.86</v>
      </c>
      <c r="G87" s="111"/>
    </row>
    <row r="88" spans="1:7" ht="15.75" x14ac:dyDescent="0.2">
      <c r="A88" s="110" t="s">
        <v>9</v>
      </c>
      <c r="B88" s="111">
        <v>1.48</v>
      </c>
      <c r="C88" s="111">
        <v>105.36</v>
      </c>
      <c r="D88" s="115"/>
      <c r="E88" s="111">
        <v>3.88</v>
      </c>
      <c r="F88" s="111">
        <v>0.72</v>
      </c>
      <c r="G88" s="111"/>
    </row>
    <row r="89" spans="1:7" ht="15.75" x14ac:dyDescent="0.2">
      <c r="A89" s="110" t="s">
        <v>10</v>
      </c>
      <c r="B89" s="111">
        <v>1.35</v>
      </c>
      <c r="C89" s="111">
        <v>36.840000000000003</v>
      </c>
      <c r="D89" s="115"/>
      <c r="E89" s="111">
        <v>4.1500000000000004</v>
      </c>
      <c r="F89" s="111">
        <v>1.02</v>
      </c>
      <c r="G89" s="111"/>
    </row>
    <row r="90" spans="1:7" ht="15.75" x14ac:dyDescent="0.2">
      <c r="A90" s="110" t="s">
        <v>11</v>
      </c>
      <c r="B90" s="111">
        <v>1.75</v>
      </c>
      <c r="C90" s="111">
        <v>84</v>
      </c>
      <c r="D90" s="115"/>
      <c r="E90" s="111">
        <v>3.58</v>
      </c>
      <c r="F90" s="111">
        <v>0.43</v>
      </c>
      <c r="G90" s="111"/>
    </row>
    <row r="91" spans="1:7" ht="15.75" x14ac:dyDescent="0.2">
      <c r="A91" s="110" t="s">
        <v>12</v>
      </c>
      <c r="B91" s="111">
        <v>2.2000000000000002</v>
      </c>
      <c r="C91" s="111"/>
      <c r="D91" s="115"/>
      <c r="E91" s="111">
        <v>3.63</v>
      </c>
      <c r="F91" s="111">
        <v>0.66</v>
      </c>
      <c r="G91" s="111"/>
    </row>
    <row r="92" spans="1:7" ht="15.75" x14ac:dyDescent="0.2">
      <c r="A92" s="114" t="s">
        <v>1</v>
      </c>
      <c r="B92" s="111">
        <v>1.0900000000000001</v>
      </c>
      <c r="C92" s="111">
        <v>48</v>
      </c>
      <c r="D92" s="116"/>
      <c r="E92" s="111">
        <v>3.77</v>
      </c>
      <c r="F92" s="111">
        <v>0.61</v>
      </c>
      <c r="G92" s="111"/>
    </row>
    <row r="93" spans="1:7" ht="15.75" x14ac:dyDescent="0.2">
      <c r="A93" s="110" t="s">
        <v>13</v>
      </c>
      <c r="B93" s="111">
        <v>0.84</v>
      </c>
      <c r="C93" s="111">
        <v>65.28</v>
      </c>
      <c r="D93" s="115"/>
      <c r="E93" s="111">
        <v>2.2200000000000002</v>
      </c>
      <c r="F93" s="111">
        <v>0.38</v>
      </c>
      <c r="G93" s="111">
        <v>31.2</v>
      </c>
    </row>
  </sheetData>
  <sheetProtection algorithmName="SHA-512" hashValue="OswxzAg+WvzFBH2kOHix4NCUZzKfi1Ge/AZp8ItPP0JK6pOJEorbdCkdiQkMV06KoaelEAoxyxm6MoLSh8NXRg==" saltValue="rteTluoYYhzzqlhEAiEgDw==" spinCount="100000" sheet="1" objects="1" scenarios="1"/>
  <mergeCells count="1">
    <mergeCell ref="J1:N1"/>
  </mergeCells>
  <pageMargins left="0.7" right="0.7" top="0.78740157499999996" bottom="0.78740157499999996" header="0.3" footer="0.3"/>
  <pageSetup paperSize="9" orientation="portrait" horizontalDpi="300"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4"/>
  <sheetViews>
    <sheetView workbookViewId="0">
      <selection activeCell="G79" sqref="G79"/>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7" ht="47.25" x14ac:dyDescent="0.2">
      <c r="A1" s="107" t="s">
        <v>85</v>
      </c>
      <c r="B1" s="108" t="s">
        <v>62</v>
      </c>
      <c r="C1" s="109" t="s">
        <v>63</v>
      </c>
      <c r="D1" s="109" t="s">
        <v>64</v>
      </c>
      <c r="E1" s="109" t="s">
        <v>65</v>
      </c>
      <c r="F1" s="109" t="s">
        <v>66</v>
      </c>
      <c r="G1" s="109" t="s">
        <v>21</v>
      </c>
    </row>
    <row r="2" spans="1:7" ht="15.75" x14ac:dyDescent="0.2">
      <c r="A2" s="110" t="s">
        <v>2</v>
      </c>
      <c r="B2" s="143">
        <v>1.55</v>
      </c>
      <c r="C2" s="143">
        <v>31</v>
      </c>
      <c r="D2" s="141">
        <v>2.5</v>
      </c>
      <c r="E2" s="143">
        <v>3</v>
      </c>
      <c r="F2" s="143">
        <v>0.35</v>
      </c>
      <c r="G2" s="146"/>
    </row>
    <row r="3" spans="1:7" ht="15.75" x14ac:dyDescent="0.2">
      <c r="A3" s="110" t="s">
        <v>3</v>
      </c>
      <c r="B3" s="143">
        <v>1.75</v>
      </c>
      <c r="C3" s="143">
        <v>61.32</v>
      </c>
      <c r="D3" s="144" t="s">
        <v>86</v>
      </c>
      <c r="E3" s="143">
        <v>3.11</v>
      </c>
      <c r="F3" s="143">
        <v>0.56999999999999995</v>
      </c>
      <c r="G3" s="144"/>
    </row>
    <row r="4" spans="1:7" ht="15.75" x14ac:dyDescent="0.2">
      <c r="A4" s="110" t="s">
        <v>4</v>
      </c>
      <c r="B4" s="143">
        <v>1.06</v>
      </c>
      <c r="C4" s="143">
        <v>130.80000000000001</v>
      </c>
      <c r="D4" s="141">
        <v>5</v>
      </c>
      <c r="E4" s="143">
        <v>4.88</v>
      </c>
      <c r="F4" s="143">
        <v>0.69689999999999996</v>
      </c>
      <c r="G4" s="144"/>
    </row>
    <row r="5" spans="1:7" ht="15.75" x14ac:dyDescent="0.2">
      <c r="A5" s="110" t="s">
        <v>5</v>
      </c>
      <c r="B5" s="143">
        <v>1.25</v>
      </c>
      <c r="C5" s="143">
        <v>49.08</v>
      </c>
      <c r="D5" s="142">
        <v>42493</v>
      </c>
      <c r="E5" s="143">
        <v>4</v>
      </c>
      <c r="F5" s="143">
        <v>0.64</v>
      </c>
      <c r="G5" s="144"/>
    </row>
    <row r="6" spans="1:7" ht="15.75" x14ac:dyDescent="0.2">
      <c r="A6" s="110" t="s">
        <v>6</v>
      </c>
      <c r="B6" s="143">
        <v>1.55</v>
      </c>
      <c r="C6" s="143">
        <v>39</v>
      </c>
      <c r="D6" s="141">
        <v>12</v>
      </c>
      <c r="E6" s="143">
        <v>4.3499999999999996</v>
      </c>
      <c r="F6" s="143">
        <v>0.93</v>
      </c>
      <c r="G6" s="146"/>
    </row>
    <row r="7" spans="1:7" ht="15.75" x14ac:dyDescent="0.2">
      <c r="A7" s="110" t="s">
        <v>7</v>
      </c>
      <c r="B7" s="143">
        <v>1.1299999999999999</v>
      </c>
      <c r="C7" s="143">
        <v>100.8</v>
      </c>
      <c r="D7" s="141">
        <v>5</v>
      </c>
      <c r="E7" s="143">
        <v>3.67</v>
      </c>
      <c r="F7" s="143">
        <v>0.99</v>
      </c>
      <c r="G7" s="145">
        <v>144</v>
      </c>
    </row>
    <row r="8" spans="1:7" ht="15.75" x14ac:dyDescent="0.2">
      <c r="A8" s="110" t="s">
        <v>14</v>
      </c>
      <c r="B8" s="143">
        <v>1.48</v>
      </c>
      <c r="C8" s="143">
        <v>75</v>
      </c>
      <c r="D8" s="141">
        <v>5</v>
      </c>
      <c r="E8" s="143">
        <v>3.71</v>
      </c>
      <c r="F8" s="143">
        <v>0.9</v>
      </c>
      <c r="G8" s="145">
        <v>111.6</v>
      </c>
    </row>
    <row r="9" spans="1:7" ht="15.75" x14ac:dyDescent="0.2">
      <c r="A9" s="114" t="s">
        <v>30</v>
      </c>
      <c r="B9" s="143">
        <v>1.84</v>
      </c>
      <c r="C9" s="143">
        <v>30.72</v>
      </c>
      <c r="D9" s="141">
        <v>5</v>
      </c>
      <c r="E9" s="143">
        <v>3.88</v>
      </c>
      <c r="F9" s="143">
        <v>0.4</v>
      </c>
      <c r="G9" s="144"/>
    </row>
    <row r="10" spans="1:7" ht="15.75" x14ac:dyDescent="0.2">
      <c r="A10" s="110" t="s">
        <v>0</v>
      </c>
      <c r="B10" s="143">
        <v>1.1100000000000001</v>
      </c>
      <c r="C10" s="143">
        <v>119.28</v>
      </c>
      <c r="D10" s="141">
        <v>5</v>
      </c>
      <c r="E10" s="143">
        <v>4.26</v>
      </c>
      <c r="F10" s="143">
        <v>0.65</v>
      </c>
      <c r="G10" s="144"/>
    </row>
    <row r="11" spans="1:7" ht="15.75" x14ac:dyDescent="0.2">
      <c r="A11" s="110" t="s">
        <v>8</v>
      </c>
      <c r="B11" s="143">
        <v>1.72</v>
      </c>
      <c r="C11" s="143">
        <v>81</v>
      </c>
      <c r="D11" s="141">
        <v>5</v>
      </c>
      <c r="E11" s="143">
        <v>4.25</v>
      </c>
      <c r="F11" s="143">
        <v>0.84</v>
      </c>
      <c r="G11" s="144"/>
    </row>
    <row r="12" spans="1:7" ht="15.75" x14ac:dyDescent="0.2">
      <c r="A12" s="110" t="s">
        <v>9</v>
      </c>
      <c r="B12" s="143">
        <v>1.48</v>
      </c>
      <c r="C12" s="143">
        <v>127.34</v>
      </c>
      <c r="D12" s="141">
        <v>5</v>
      </c>
      <c r="E12" s="143">
        <v>4.16</v>
      </c>
      <c r="F12" s="143">
        <v>0.83499999999999996</v>
      </c>
      <c r="G12" s="145">
        <v>44</v>
      </c>
    </row>
    <row r="13" spans="1:7" ht="15.75" x14ac:dyDescent="0.2">
      <c r="A13" s="110" t="s">
        <v>10</v>
      </c>
      <c r="B13" s="143">
        <v>1.35</v>
      </c>
      <c r="C13" s="143">
        <v>36.840000000000003</v>
      </c>
      <c r="D13" s="141">
        <v>2.5</v>
      </c>
      <c r="E13" s="143">
        <v>4.71</v>
      </c>
      <c r="F13" s="143">
        <v>1.07</v>
      </c>
      <c r="G13" s="144"/>
    </row>
    <row r="14" spans="1:7" ht="15.75" x14ac:dyDescent="0.2">
      <c r="A14" s="110" t="s">
        <v>11</v>
      </c>
      <c r="B14" s="143">
        <v>1.99</v>
      </c>
      <c r="C14" s="143">
        <v>84</v>
      </c>
      <c r="D14" s="141">
        <v>5</v>
      </c>
      <c r="E14" s="143">
        <v>3.48</v>
      </c>
      <c r="F14" s="143">
        <v>0.44</v>
      </c>
      <c r="G14" s="145">
        <v>48</v>
      </c>
    </row>
    <row r="15" spans="1:7" ht="15.75" x14ac:dyDescent="0.2">
      <c r="A15" s="110" t="s">
        <v>12</v>
      </c>
      <c r="B15" s="143">
        <v>2.2000000000000002</v>
      </c>
      <c r="C15" s="143"/>
      <c r="D15" s="141"/>
      <c r="E15" s="143">
        <v>3.99</v>
      </c>
      <c r="F15" s="143">
        <v>0.72</v>
      </c>
      <c r="G15" s="146"/>
    </row>
    <row r="16" spans="1:7" ht="15.75" x14ac:dyDescent="0.2">
      <c r="A16" s="114" t="s">
        <v>1</v>
      </c>
      <c r="B16" s="143">
        <v>1.1599999999999999</v>
      </c>
      <c r="C16" s="143">
        <v>60</v>
      </c>
      <c r="D16" s="147">
        <v>42554</v>
      </c>
      <c r="E16" s="143">
        <v>4.33</v>
      </c>
      <c r="F16" s="143">
        <v>0.72</v>
      </c>
      <c r="G16" s="146"/>
    </row>
    <row r="17" spans="1:7" ht="15.75" x14ac:dyDescent="0.2">
      <c r="A17" s="110" t="s">
        <v>13</v>
      </c>
      <c r="B17" s="143">
        <v>0.88</v>
      </c>
      <c r="C17" s="143">
        <v>69.48</v>
      </c>
      <c r="D17" s="141">
        <v>2.5</v>
      </c>
      <c r="E17" s="143">
        <v>2.2999999999999998</v>
      </c>
      <c r="F17" s="143">
        <v>0.5</v>
      </c>
      <c r="G17" s="145">
        <v>43.2</v>
      </c>
    </row>
    <row r="18" spans="1:7" ht="15.75" x14ac:dyDescent="0.2">
      <c r="A18" s="140"/>
    </row>
    <row r="20" spans="1:7" ht="47.25" x14ac:dyDescent="0.2">
      <c r="A20" s="107" t="s">
        <v>78</v>
      </c>
      <c r="B20" s="108" t="s">
        <v>62</v>
      </c>
      <c r="C20" s="109" t="s">
        <v>63</v>
      </c>
      <c r="D20" s="109" t="s">
        <v>64</v>
      </c>
      <c r="E20" s="109" t="s">
        <v>65</v>
      </c>
      <c r="F20" s="109" t="s">
        <v>66</v>
      </c>
      <c r="G20" s="109" t="s">
        <v>21</v>
      </c>
    </row>
    <row r="21" spans="1:7" ht="15.75" x14ac:dyDescent="0.2">
      <c r="A21" s="110" t="s">
        <v>2</v>
      </c>
      <c r="B21" s="111">
        <v>1.5</v>
      </c>
      <c r="C21" s="111">
        <v>31</v>
      </c>
      <c r="D21" s="112">
        <v>2.5</v>
      </c>
      <c r="E21" s="111">
        <v>2.7</v>
      </c>
      <c r="F21" s="111">
        <v>0.3</v>
      </c>
      <c r="G21" s="111"/>
    </row>
    <row r="22" spans="1:7" ht="15.75" x14ac:dyDescent="0.2">
      <c r="A22" s="110" t="s">
        <v>3</v>
      </c>
      <c r="B22" s="111">
        <v>1.75</v>
      </c>
      <c r="C22" s="111">
        <v>61.32</v>
      </c>
      <c r="D22" s="112" t="s">
        <v>77</v>
      </c>
      <c r="E22" s="111">
        <v>3.01</v>
      </c>
      <c r="F22" s="111">
        <v>0.52</v>
      </c>
      <c r="G22" s="111"/>
    </row>
    <row r="23" spans="1:7" ht="15.75" x14ac:dyDescent="0.2">
      <c r="A23" s="110" t="s">
        <v>4</v>
      </c>
      <c r="B23" s="111">
        <v>1.06</v>
      </c>
      <c r="C23" s="111">
        <v>122.4</v>
      </c>
      <c r="D23" s="112">
        <v>2.5</v>
      </c>
      <c r="E23" s="111">
        <v>4.88</v>
      </c>
      <c r="F23" s="111">
        <v>0.72</v>
      </c>
      <c r="G23" s="111"/>
    </row>
    <row r="24" spans="1:7" ht="15.75" x14ac:dyDescent="0.2">
      <c r="A24" s="110" t="s">
        <v>5</v>
      </c>
      <c r="B24" s="111">
        <v>1.25</v>
      </c>
      <c r="C24" s="111">
        <v>49.08</v>
      </c>
      <c r="D24" s="113" t="s">
        <v>68</v>
      </c>
      <c r="E24" s="111">
        <v>4</v>
      </c>
      <c r="F24" s="111">
        <v>0.64</v>
      </c>
      <c r="G24" s="111"/>
    </row>
    <row r="25" spans="1:7" ht="15.75" x14ac:dyDescent="0.2">
      <c r="A25" s="110" t="s">
        <v>6</v>
      </c>
      <c r="B25" s="111">
        <v>1.55</v>
      </c>
      <c r="C25" s="111">
        <v>39</v>
      </c>
      <c r="D25" s="112">
        <v>12</v>
      </c>
      <c r="E25" s="111">
        <v>4.3499999999999996</v>
      </c>
      <c r="F25" s="111">
        <v>0.89</v>
      </c>
      <c r="G25" s="111"/>
    </row>
    <row r="26" spans="1:7" ht="15.75" x14ac:dyDescent="0.2">
      <c r="A26" s="110" t="s">
        <v>7</v>
      </c>
      <c r="B26" s="111">
        <v>0.82</v>
      </c>
      <c r="C26" s="111">
        <v>108</v>
      </c>
      <c r="D26" s="112">
        <v>5</v>
      </c>
      <c r="E26" s="111">
        <v>3.61</v>
      </c>
      <c r="F26" s="111">
        <v>1</v>
      </c>
      <c r="G26" s="111">
        <v>144</v>
      </c>
    </row>
    <row r="27" spans="1:7" ht="15.75" x14ac:dyDescent="0.2">
      <c r="A27" s="110" t="s">
        <v>14</v>
      </c>
      <c r="B27" s="111">
        <v>1.08</v>
      </c>
      <c r="C27" s="111">
        <v>123.6</v>
      </c>
      <c r="D27" s="112">
        <v>5</v>
      </c>
      <c r="E27" s="111">
        <v>3.71</v>
      </c>
      <c r="F27" s="111">
        <v>0.9</v>
      </c>
      <c r="G27" s="111">
        <v>111.6</v>
      </c>
    </row>
    <row r="28" spans="1:7" ht="15.75" x14ac:dyDescent="0.2">
      <c r="A28" s="114" t="s">
        <v>30</v>
      </c>
      <c r="B28" s="111">
        <v>1.84</v>
      </c>
      <c r="C28" s="111">
        <v>30.72</v>
      </c>
      <c r="D28" s="112">
        <v>2.5</v>
      </c>
      <c r="E28" s="111">
        <v>4.58</v>
      </c>
      <c r="F28" s="111">
        <v>0</v>
      </c>
      <c r="G28" s="111"/>
    </row>
    <row r="29" spans="1:7" ht="15.75" x14ac:dyDescent="0.2">
      <c r="A29" s="110" t="s">
        <v>0</v>
      </c>
      <c r="B29" s="111">
        <v>1.04</v>
      </c>
      <c r="C29" s="111">
        <v>119.28</v>
      </c>
      <c r="D29" s="115">
        <v>5</v>
      </c>
      <c r="E29" s="111">
        <v>4.21</v>
      </c>
      <c r="F29" s="111">
        <v>0.62</v>
      </c>
      <c r="G29" s="111"/>
    </row>
    <row r="30" spans="1:7" ht="15.75" x14ac:dyDescent="0.2">
      <c r="A30" s="110" t="s">
        <v>8</v>
      </c>
      <c r="B30" s="111">
        <v>1.72</v>
      </c>
      <c r="C30" s="111">
        <v>81</v>
      </c>
      <c r="D30" s="115">
        <v>2.5</v>
      </c>
      <c r="E30" s="111">
        <v>4.25</v>
      </c>
      <c r="F30" s="111">
        <v>0.84</v>
      </c>
      <c r="G30" s="111"/>
    </row>
    <row r="31" spans="1:7" ht="15.75" x14ac:dyDescent="0.2">
      <c r="A31" s="110" t="s">
        <v>9</v>
      </c>
      <c r="B31" s="111">
        <v>1.48</v>
      </c>
      <c r="C31" s="111">
        <v>105.36</v>
      </c>
      <c r="D31" s="115">
        <v>5</v>
      </c>
      <c r="E31" s="111">
        <v>3.88</v>
      </c>
      <c r="F31" s="111">
        <v>0.72</v>
      </c>
      <c r="G31" s="111"/>
    </row>
    <row r="32" spans="1:7" ht="15.75" x14ac:dyDescent="0.2">
      <c r="A32" s="110" t="s">
        <v>10</v>
      </c>
      <c r="B32" s="111">
        <v>1.35</v>
      </c>
      <c r="C32" s="111">
        <v>36.840000000000003</v>
      </c>
      <c r="D32" s="115">
        <v>2.5</v>
      </c>
      <c r="E32" s="111">
        <v>5.09</v>
      </c>
      <c r="F32" s="111">
        <v>1.22</v>
      </c>
      <c r="G32" s="111"/>
    </row>
    <row r="33" spans="1:7" ht="15.75" x14ac:dyDescent="0.2">
      <c r="A33" s="110" t="s">
        <v>11</v>
      </c>
      <c r="B33" s="111">
        <v>1.95</v>
      </c>
      <c r="C33" s="111">
        <v>84</v>
      </c>
      <c r="D33" s="115">
        <v>5</v>
      </c>
      <c r="E33" s="111">
        <v>3.8</v>
      </c>
      <c r="F33" s="111">
        <v>0.44</v>
      </c>
      <c r="G33" s="111"/>
    </row>
    <row r="34" spans="1:7" ht="15.75" x14ac:dyDescent="0.2">
      <c r="A34" s="110" t="s">
        <v>12</v>
      </c>
      <c r="B34" s="111">
        <v>2.2000000000000002</v>
      </c>
      <c r="C34" s="111"/>
      <c r="D34" s="115"/>
      <c r="E34" s="111">
        <v>3.99</v>
      </c>
      <c r="F34" s="111">
        <v>0.72</v>
      </c>
      <c r="G34" s="111"/>
    </row>
    <row r="35" spans="1:7" ht="15.75" x14ac:dyDescent="0.2">
      <c r="A35" s="114" t="s">
        <v>1</v>
      </c>
      <c r="B35" s="111">
        <v>1.1599999999999999</v>
      </c>
      <c r="C35" s="111">
        <v>60</v>
      </c>
      <c r="D35" s="116" t="s">
        <v>69</v>
      </c>
      <c r="E35" s="111">
        <v>4.33</v>
      </c>
      <c r="F35" s="111">
        <v>0.72</v>
      </c>
      <c r="G35" s="111"/>
    </row>
    <row r="36" spans="1:7" ht="15.75" x14ac:dyDescent="0.2">
      <c r="A36" s="110" t="s">
        <v>13</v>
      </c>
      <c r="B36" s="111">
        <v>0.84</v>
      </c>
      <c r="C36" s="111">
        <v>69.48</v>
      </c>
      <c r="D36" s="115">
        <v>2.5</v>
      </c>
      <c r="E36" s="111">
        <v>2.2400000000000002</v>
      </c>
      <c r="F36" s="111">
        <v>0.48</v>
      </c>
      <c r="G36" s="111">
        <v>43.2</v>
      </c>
    </row>
    <row r="38" spans="1:7" x14ac:dyDescent="0.2">
      <c r="A38" s="133"/>
    </row>
    <row r="39" spans="1:7" ht="47.25" x14ac:dyDescent="0.2">
      <c r="A39" s="107" t="s">
        <v>71</v>
      </c>
      <c r="B39" s="108" t="s">
        <v>62</v>
      </c>
      <c r="C39" s="109" t="s">
        <v>63</v>
      </c>
      <c r="D39" s="109" t="s">
        <v>64</v>
      </c>
      <c r="E39" s="109" t="s">
        <v>65</v>
      </c>
      <c r="F39" s="109" t="s">
        <v>66</v>
      </c>
      <c r="G39" s="109" t="s">
        <v>21</v>
      </c>
    </row>
    <row r="40" spans="1:7" ht="15.75" x14ac:dyDescent="0.2">
      <c r="A40" s="110" t="s">
        <v>2</v>
      </c>
      <c r="B40" s="111">
        <v>1.5</v>
      </c>
      <c r="C40" s="111">
        <v>31</v>
      </c>
      <c r="D40" s="112">
        <v>2.5</v>
      </c>
      <c r="E40" s="111">
        <v>2.7</v>
      </c>
      <c r="F40" s="111">
        <v>0.3</v>
      </c>
      <c r="G40" s="111"/>
    </row>
    <row r="41" spans="1:7" ht="15.75" x14ac:dyDescent="0.2">
      <c r="A41" s="110" t="s">
        <v>3</v>
      </c>
      <c r="B41" s="111">
        <v>1.87</v>
      </c>
      <c r="C41" s="111">
        <v>65.64</v>
      </c>
      <c r="D41" s="112" t="s">
        <v>77</v>
      </c>
      <c r="E41" s="111">
        <v>2.84</v>
      </c>
      <c r="F41" s="111">
        <v>0.54</v>
      </c>
      <c r="G41" s="111"/>
    </row>
    <row r="42" spans="1:7" ht="15.75" x14ac:dyDescent="0.2">
      <c r="A42" s="110" t="s">
        <v>4</v>
      </c>
      <c r="B42" s="111">
        <v>1.06</v>
      </c>
      <c r="C42" s="111">
        <v>122.4</v>
      </c>
      <c r="D42" s="112">
        <v>2.5</v>
      </c>
      <c r="E42" s="111">
        <v>4.7300000000000004</v>
      </c>
      <c r="F42" s="111">
        <v>0.72</v>
      </c>
      <c r="G42" s="111"/>
    </row>
    <row r="43" spans="1:7" ht="15.75" x14ac:dyDescent="0.2">
      <c r="A43" s="110" t="s">
        <v>5</v>
      </c>
      <c r="B43" s="111">
        <v>1.25</v>
      </c>
      <c r="C43" s="111">
        <v>49.08</v>
      </c>
      <c r="D43" s="113" t="s">
        <v>68</v>
      </c>
      <c r="E43" s="111">
        <v>4</v>
      </c>
      <c r="F43" s="111">
        <v>0.64</v>
      </c>
      <c r="G43" s="111"/>
    </row>
    <row r="44" spans="1:7" ht="15.75" x14ac:dyDescent="0.2">
      <c r="A44" s="110" t="s">
        <v>6</v>
      </c>
      <c r="B44" s="111">
        <v>1.55</v>
      </c>
      <c r="C44" s="111">
        <v>39</v>
      </c>
      <c r="D44" s="112">
        <v>12</v>
      </c>
      <c r="E44" s="111">
        <v>3.98</v>
      </c>
      <c r="F44" s="111">
        <v>0.84</v>
      </c>
      <c r="G44" s="111"/>
    </row>
    <row r="45" spans="1:7" ht="15.75" x14ac:dyDescent="0.2">
      <c r="A45" s="110" t="s">
        <v>7</v>
      </c>
      <c r="B45" s="111">
        <v>0.75</v>
      </c>
      <c r="C45" s="111">
        <v>108</v>
      </c>
      <c r="D45" s="112">
        <v>5</v>
      </c>
      <c r="E45" s="111">
        <v>3.76</v>
      </c>
      <c r="F45" s="111">
        <v>1.01</v>
      </c>
      <c r="G45" s="111">
        <v>144</v>
      </c>
    </row>
    <row r="46" spans="1:7" ht="15.75" x14ac:dyDescent="0.2">
      <c r="A46" s="110" t="s">
        <v>14</v>
      </c>
      <c r="B46" s="111">
        <v>1.08</v>
      </c>
      <c r="C46" s="111">
        <v>99</v>
      </c>
      <c r="D46" s="112">
        <v>5</v>
      </c>
      <c r="E46" s="111">
        <v>2.89</v>
      </c>
      <c r="F46" s="111">
        <v>0.67</v>
      </c>
      <c r="G46" s="111">
        <v>55.8</v>
      </c>
    </row>
    <row r="47" spans="1:7" ht="15.75" x14ac:dyDescent="0.2">
      <c r="A47" s="114" t="s">
        <v>30</v>
      </c>
      <c r="B47" s="111">
        <v>1.84</v>
      </c>
      <c r="C47" s="111">
        <v>30.72</v>
      </c>
      <c r="D47" s="112">
        <v>2.5</v>
      </c>
      <c r="E47" s="111">
        <v>4.58</v>
      </c>
      <c r="F47" s="111">
        <v>0</v>
      </c>
      <c r="G47" s="111"/>
    </row>
    <row r="48" spans="1:7" ht="15.75" x14ac:dyDescent="0.2">
      <c r="A48" s="110" t="s">
        <v>0</v>
      </c>
      <c r="B48" s="111">
        <v>1.04</v>
      </c>
      <c r="C48" s="111">
        <v>119.28</v>
      </c>
      <c r="D48" s="115">
        <v>5</v>
      </c>
      <c r="E48" s="111">
        <v>4.21</v>
      </c>
      <c r="F48" s="111">
        <v>0.62</v>
      </c>
      <c r="G48" s="111"/>
    </row>
    <row r="49" spans="1:7" ht="15.75" x14ac:dyDescent="0.2">
      <c r="A49" s="110" t="s">
        <v>8</v>
      </c>
      <c r="B49" s="111">
        <v>1.72</v>
      </c>
      <c r="C49" s="111">
        <v>81</v>
      </c>
      <c r="D49" s="115">
        <v>2.5</v>
      </c>
      <c r="E49" s="111">
        <v>4.25</v>
      </c>
      <c r="F49" s="111">
        <v>0.84</v>
      </c>
      <c r="G49" s="111"/>
    </row>
    <row r="50" spans="1:7" ht="15.75" x14ac:dyDescent="0.2">
      <c r="A50" s="110" t="s">
        <v>9</v>
      </c>
      <c r="B50" s="111">
        <v>1.48</v>
      </c>
      <c r="C50" s="111">
        <v>105.36</v>
      </c>
      <c r="D50" s="115">
        <v>5</v>
      </c>
      <c r="E50" s="111">
        <v>3.88</v>
      </c>
      <c r="F50" s="111">
        <v>0.72</v>
      </c>
      <c r="G50" s="111"/>
    </row>
    <row r="51" spans="1:7" ht="15.75" x14ac:dyDescent="0.2">
      <c r="A51" s="110" t="s">
        <v>10</v>
      </c>
      <c r="B51" s="111">
        <v>1.35</v>
      </c>
      <c r="C51" s="111">
        <v>36.840000000000003</v>
      </c>
      <c r="D51" s="115">
        <v>2.5</v>
      </c>
      <c r="E51" s="111">
        <v>5.41</v>
      </c>
      <c r="F51" s="111">
        <v>1.33</v>
      </c>
      <c r="G51" s="111"/>
    </row>
    <row r="52" spans="1:7" ht="15.75" x14ac:dyDescent="0.2">
      <c r="A52" s="110" t="s">
        <v>11</v>
      </c>
      <c r="B52" s="111">
        <v>1.75</v>
      </c>
      <c r="C52" s="111">
        <v>84</v>
      </c>
      <c r="D52" s="115">
        <v>5</v>
      </c>
      <c r="E52" s="111">
        <v>3.58</v>
      </c>
      <c r="F52" s="111">
        <v>0.43</v>
      </c>
      <c r="G52" s="111"/>
    </row>
    <row r="53" spans="1:7" ht="15.75" x14ac:dyDescent="0.2">
      <c r="A53" s="110" t="s">
        <v>12</v>
      </c>
      <c r="B53" s="111">
        <v>2.2000000000000002</v>
      </c>
      <c r="C53" s="111"/>
      <c r="D53" s="115"/>
      <c r="E53" s="111">
        <v>3.99</v>
      </c>
      <c r="F53" s="111">
        <v>0.72</v>
      </c>
      <c r="G53" s="111"/>
    </row>
    <row r="54" spans="1:7" ht="15.75" x14ac:dyDescent="0.2">
      <c r="A54" s="114" t="s">
        <v>1</v>
      </c>
      <c r="B54" s="111">
        <v>1.0900000000000001</v>
      </c>
      <c r="C54" s="111">
        <v>48</v>
      </c>
      <c r="D54" s="116" t="s">
        <v>69</v>
      </c>
      <c r="E54" s="111">
        <v>3.95</v>
      </c>
      <c r="F54" s="111">
        <v>0.65</v>
      </c>
      <c r="G54" s="111"/>
    </row>
    <row r="55" spans="1:7" ht="15.75" x14ac:dyDescent="0.2">
      <c r="A55" s="110" t="s">
        <v>13</v>
      </c>
      <c r="B55" s="111">
        <v>0.84</v>
      </c>
      <c r="C55" s="111">
        <v>65.28</v>
      </c>
      <c r="D55" s="115">
        <v>2.5</v>
      </c>
      <c r="E55" s="111">
        <v>2.13</v>
      </c>
      <c r="F55" s="111">
        <v>0.45</v>
      </c>
      <c r="G55" s="111">
        <v>31.2</v>
      </c>
    </row>
    <row r="56" spans="1:7" ht="15.75" x14ac:dyDescent="0.2">
      <c r="A56" s="140"/>
      <c r="B56" s="148"/>
      <c r="C56" s="148"/>
      <c r="D56" s="149"/>
      <c r="E56" s="148"/>
      <c r="F56" s="148"/>
      <c r="G56" s="148"/>
    </row>
    <row r="58" spans="1:7" ht="47.25" x14ac:dyDescent="0.2">
      <c r="A58" s="107" t="s">
        <v>70</v>
      </c>
      <c r="B58" s="108" t="s">
        <v>62</v>
      </c>
      <c r="C58" s="109" t="s">
        <v>63</v>
      </c>
      <c r="D58" s="109" t="s">
        <v>64</v>
      </c>
      <c r="E58" s="109" t="s">
        <v>65</v>
      </c>
      <c r="F58" s="109" t="s">
        <v>66</v>
      </c>
      <c r="G58" s="109" t="s">
        <v>21</v>
      </c>
    </row>
    <row r="59" spans="1:7" ht="15.75" x14ac:dyDescent="0.2">
      <c r="A59" s="110" t="s">
        <v>2</v>
      </c>
      <c r="B59" s="111">
        <v>1.5</v>
      </c>
      <c r="C59" s="111">
        <v>31</v>
      </c>
      <c r="D59" s="112"/>
      <c r="E59" s="111">
        <v>2.7</v>
      </c>
      <c r="F59" s="111">
        <v>0.3</v>
      </c>
      <c r="G59" s="111"/>
    </row>
    <row r="60" spans="1:7" ht="15.75" x14ac:dyDescent="0.2">
      <c r="A60" s="110" t="s">
        <v>3</v>
      </c>
      <c r="B60" s="111">
        <v>1.75</v>
      </c>
      <c r="C60" s="111">
        <v>61.32</v>
      </c>
      <c r="D60" s="112"/>
      <c r="E60" s="111">
        <v>2.74</v>
      </c>
      <c r="F60" s="111">
        <v>0.53</v>
      </c>
      <c r="G60" s="111"/>
    </row>
    <row r="61" spans="1:7" ht="15.75" x14ac:dyDescent="0.2">
      <c r="A61" s="110" t="s">
        <v>4</v>
      </c>
      <c r="B61" s="111">
        <v>1.06</v>
      </c>
      <c r="C61" s="111">
        <v>122.4</v>
      </c>
      <c r="D61" s="112"/>
      <c r="E61" s="111">
        <v>4.68</v>
      </c>
      <c r="F61" s="111">
        <v>0.72</v>
      </c>
      <c r="G61" s="111"/>
    </row>
    <row r="62" spans="1:7" ht="15.75" x14ac:dyDescent="0.2">
      <c r="A62" s="110" t="s">
        <v>5</v>
      </c>
      <c r="B62" s="111">
        <v>1.25</v>
      </c>
      <c r="C62" s="111">
        <v>49.08</v>
      </c>
      <c r="D62" s="113"/>
      <c r="E62" s="111">
        <v>4.0999999999999996</v>
      </c>
      <c r="F62" s="111">
        <v>0.68</v>
      </c>
      <c r="G62" s="111"/>
    </row>
    <row r="63" spans="1:7" ht="15.75" x14ac:dyDescent="0.2">
      <c r="A63" s="110" t="s">
        <v>6</v>
      </c>
      <c r="B63" s="111">
        <v>1.55</v>
      </c>
      <c r="C63" s="111">
        <v>39</v>
      </c>
      <c r="D63" s="112"/>
      <c r="E63" s="111">
        <v>3.98</v>
      </c>
      <c r="F63" s="111">
        <v>0.84</v>
      </c>
      <c r="G63" s="111"/>
    </row>
    <row r="64" spans="1:7" ht="15.75" x14ac:dyDescent="0.2">
      <c r="A64" s="110" t="s">
        <v>7</v>
      </c>
      <c r="B64" s="111">
        <v>0.75</v>
      </c>
      <c r="C64" s="111">
        <v>108</v>
      </c>
      <c r="D64" s="112"/>
      <c r="E64" s="111">
        <v>3.76</v>
      </c>
      <c r="F64" s="111">
        <v>1.0900000000000001</v>
      </c>
      <c r="G64" s="111">
        <v>156</v>
      </c>
    </row>
    <row r="65" spans="1:7" ht="15.75" x14ac:dyDescent="0.2">
      <c r="A65" s="110" t="s">
        <v>14</v>
      </c>
      <c r="B65" s="111">
        <v>1.08</v>
      </c>
      <c r="C65" s="111">
        <v>99</v>
      </c>
      <c r="D65" s="112"/>
      <c r="E65" s="111">
        <v>2.89</v>
      </c>
      <c r="F65" s="111">
        <v>0.67</v>
      </c>
      <c r="G65" s="111">
        <v>55.8</v>
      </c>
    </row>
    <row r="66" spans="1:7" ht="15.75" x14ac:dyDescent="0.2">
      <c r="A66" s="114" t="s">
        <v>30</v>
      </c>
      <c r="B66" s="111">
        <v>1.84</v>
      </c>
      <c r="C66" s="111">
        <v>30.72</v>
      </c>
      <c r="D66" s="112"/>
      <c r="E66" s="111">
        <v>4.58</v>
      </c>
      <c r="F66" s="111"/>
      <c r="G66" s="111"/>
    </row>
    <row r="67" spans="1:7" ht="15.75" x14ac:dyDescent="0.2">
      <c r="A67" s="110" t="s">
        <v>0</v>
      </c>
      <c r="B67" s="111">
        <v>1.04</v>
      </c>
      <c r="C67" s="111">
        <v>111.24</v>
      </c>
      <c r="D67" s="115"/>
      <c r="E67" s="111">
        <v>4.3600000000000003</v>
      </c>
      <c r="F67" s="111">
        <v>0.62</v>
      </c>
      <c r="G67" s="111"/>
    </row>
    <row r="68" spans="1:7" ht="15.75" x14ac:dyDescent="0.2">
      <c r="A68" s="110" t="s">
        <v>8</v>
      </c>
      <c r="B68" s="111">
        <v>1.72</v>
      </c>
      <c r="C68" s="111">
        <v>81</v>
      </c>
      <c r="D68" s="115"/>
      <c r="E68" s="111">
        <v>4.25</v>
      </c>
      <c r="F68" s="111">
        <v>0.86</v>
      </c>
      <c r="G68" s="111"/>
    </row>
    <row r="69" spans="1:7" ht="15.75" x14ac:dyDescent="0.2">
      <c r="A69" s="110" t="s">
        <v>9</v>
      </c>
      <c r="B69" s="111">
        <v>1.48</v>
      </c>
      <c r="C69" s="111">
        <v>105.36</v>
      </c>
      <c r="D69" s="115"/>
      <c r="E69" s="111">
        <v>3.88</v>
      </c>
      <c r="F69" s="111">
        <v>0.72</v>
      </c>
      <c r="G69" s="111"/>
    </row>
    <row r="70" spans="1:7" ht="15.75" x14ac:dyDescent="0.2">
      <c r="A70" s="110" t="s">
        <v>10</v>
      </c>
      <c r="B70" s="111">
        <v>1.35</v>
      </c>
      <c r="C70" s="111">
        <v>36.840000000000003</v>
      </c>
      <c r="D70" s="115"/>
      <c r="E70" s="111">
        <v>4.1500000000000004</v>
      </c>
      <c r="F70" s="111">
        <v>1.02</v>
      </c>
      <c r="G70" s="111"/>
    </row>
    <row r="71" spans="1:7" ht="15.75" x14ac:dyDescent="0.2">
      <c r="A71" s="110" t="s">
        <v>11</v>
      </c>
      <c r="B71" s="111">
        <v>1.75</v>
      </c>
      <c r="C71" s="111">
        <v>84</v>
      </c>
      <c r="D71" s="115"/>
      <c r="E71" s="111">
        <v>3.58</v>
      </c>
      <c r="F71" s="111">
        <v>0.43</v>
      </c>
      <c r="G71" s="111"/>
    </row>
    <row r="72" spans="1:7" ht="15.75" x14ac:dyDescent="0.2">
      <c r="A72" s="110" t="s">
        <v>12</v>
      </c>
      <c r="B72" s="111">
        <v>2.2000000000000002</v>
      </c>
      <c r="C72" s="111"/>
      <c r="D72" s="115"/>
      <c r="E72" s="111">
        <v>3.63</v>
      </c>
      <c r="F72" s="111">
        <v>0.66</v>
      </c>
      <c r="G72" s="111"/>
    </row>
    <row r="73" spans="1:7" ht="15.75" x14ac:dyDescent="0.2">
      <c r="A73" s="114" t="s">
        <v>1</v>
      </c>
      <c r="B73" s="111">
        <v>1.0900000000000001</v>
      </c>
      <c r="C73" s="111">
        <v>48</v>
      </c>
      <c r="D73" s="116"/>
      <c r="E73" s="111">
        <v>3.77</v>
      </c>
      <c r="F73" s="111">
        <v>0.61</v>
      </c>
      <c r="G73" s="111"/>
    </row>
    <row r="74" spans="1:7" ht="15.75" x14ac:dyDescent="0.2">
      <c r="A74" s="110" t="s">
        <v>13</v>
      </c>
      <c r="B74" s="111">
        <v>0.84</v>
      </c>
      <c r="C74" s="111">
        <v>65.28</v>
      </c>
      <c r="D74" s="115"/>
      <c r="E74" s="111">
        <v>2.2200000000000002</v>
      </c>
      <c r="F74" s="111">
        <v>0.38</v>
      </c>
      <c r="G74" s="111">
        <v>31.2</v>
      </c>
    </row>
  </sheetData>
  <sheetProtection algorithmName="SHA-512" hashValue="0p5MUDw8DVU7lM7f+1T7gC/WDZ+qrA197ertayRyNO2MnK8+mofVdaJKP1alKnJpScaFmyeSXHXGLnusCH04lA==" saltValue="B7uy6xihSwnN2cYz0y89/A==" spinCount="100000" sheet="1" objects="1" scenarios="1"/>
  <customSheetViews>
    <customSheetView guid="{B6552C68-4AE0-4344-BA51-40BC9ED124FB}" state="hidden">
      <selection activeCell="F9" sqref="F9"/>
      <pageMargins left="0.7" right="0.7" top="0.78740157499999996" bottom="0.78740157499999996" header="0.3" footer="0.3"/>
    </customSheetView>
  </customSheetViews>
  <pageMargins left="0.7" right="0.7" top="0.78740157499999996" bottom="0.78740157499999996" header="0.3" footer="0.3"/>
  <pageSetup paperSize="9"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6"/>
  <sheetViews>
    <sheetView workbookViewId="0">
      <selection activeCell="D12" sqref="D12"/>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7" ht="47.25" x14ac:dyDescent="0.2">
      <c r="A1" s="107" t="s">
        <v>78</v>
      </c>
      <c r="B1" s="108" t="s">
        <v>62</v>
      </c>
      <c r="C1" s="109" t="s">
        <v>63</v>
      </c>
      <c r="D1" s="109" t="s">
        <v>64</v>
      </c>
      <c r="E1" s="109" t="s">
        <v>65</v>
      </c>
      <c r="F1" s="109" t="s">
        <v>66</v>
      </c>
      <c r="G1" s="109" t="s">
        <v>21</v>
      </c>
    </row>
    <row r="2" spans="1:7" ht="15.75" x14ac:dyDescent="0.2">
      <c r="A2" s="110" t="s">
        <v>2</v>
      </c>
      <c r="B2" s="111">
        <v>1.5</v>
      </c>
      <c r="C2" s="111">
        <v>31</v>
      </c>
      <c r="D2" s="112">
        <v>2.5</v>
      </c>
      <c r="E2" s="111">
        <v>2.7</v>
      </c>
      <c r="F2" s="111">
        <v>0.3</v>
      </c>
      <c r="G2" s="111"/>
    </row>
    <row r="3" spans="1:7" ht="15.75" x14ac:dyDescent="0.2">
      <c r="A3" s="110" t="s">
        <v>3</v>
      </c>
      <c r="B3" s="111">
        <v>1.75</v>
      </c>
      <c r="C3" s="111">
        <v>61.32</v>
      </c>
      <c r="D3" s="112" t="s">
        <v>77</v>
      </c>
      <c r="E3" s="111">
        <v>3.01</v>
      </c>
      <c r="F3" s="111">
        <v>0.52</v>
      </c>
      <c r="G3" s="111"/>
    </row>
    <row r="4" spans="1:7" ht="15.75" x14ac:dyDescent="0.2">
      <c r="A4" s="110" t="s">
        <v>4</v>
      </c>
      <c r="B4" s="111">
        <v>1.06</v>
      </c>
      <c r="C4" s="111">
        <v>122.4</v>
      </c>
      <c r="D4" s="112">
        <v>2.5</v>
      </c>
      <c r="E4" s="111">
        <v>4.88</v>
      </c>
      <c r="F4" s="111">
        <v>0.72</v>
      </c>
      <c r="G4" s="111"/>
    </row>
    <row r="5" spans="1:7" ht="15.75" x14ac:dyDescent="0.2">
      <c r="A5" s="110" t="s">
        <v>5</v>
      </c>
      <c r="B5" s="111">
        <v>1.25</v>
      </c>
      <c r="C5" s="111">
        <v>49.08</v>
      </c>
      <c r="D5" s="113" t="s">
        <v>68</v>
      </c>
      <c r="E5" s="111">
        <v>4</v>
      </c>
      <c r="F5" s="111">
        <v>0.64</v>
      </c>
      <c r="G5" s="111"/>
    </row>
    <row r="6" spans="1:7" ht="15.75" x14ac:dyDescent="0.2">
      <c r="A6" s="110" t="s">
        <v>6</v>
      </c>
      <c r="B6" s="111">
        <v>1.55</v>
      </c>
      <c r="C6" s="111">
        <v>39</v>
      </c>
      <c r="D6" s="112">
        <v>12</v>
      </c>
      <c r="E6" s="111">
        <v>4.3499999999999996</v>
      </c>
      <c r="F6" s="111">
        <v>0.89</v>
      </c>
      <c r="G6" s="111"/>
    </row>
    <row r="7" spans="1:7" ht="15.75" x14ac:dyDescent="0.2">
      <c r="A7" s="110" t="s">
        <v>7</v>
      </c>
      <c r="B7" s="111">
        <v>0.82</v>
      </c>
      <c r="C7" s="111">
        <v>108</v>
      </c>
      <c r="D7" s="112">
        <v>5</v>
      </c>
      <c r="E7" s="111">
        <v>3.61</v>
      </c>
      <c r="F7" s="111">
        <v>1</v>
      </c>
      <c r="G7" s="111">
        <v>144</v>
      </c>
    </row>
    <row r="8" spans="1:7" ht="15.75" x14ac:dyDescent="0.2">
      <c r="A8" s="110" t="s">
        <v>14</v>
      </c>
      <c r="B8" s="111">
        <v>1.08</v>
      </c>
      <c r="C8" s="111">
        <v>123.6</v>
      </c>
      <c r="D8" s="112">
        <v>5</v>
      </c>
      <c r="E8" s="111">
        <v>3.71</v>
      </c>
      <c r="F8" s="111">
        <v>0.9</v>
      </c>
      <c r="G8" s="111">
        <v>111.6</v>
      </c>
    </row>
    <row r="9" spans="1:7" ht="15.75" x14ac:dyDescent="0.2">
      <c r="A9" s="114" t="s">
        <v>30</v>
      </c>
      <c r="B9" s="111">
        <v>1.84</v>
      </c>
      <c r="C9" s="111">
        <v>30.72</v>
      </c>
      <c r="D9" s="112">
        <v>2.5</v>
      </c>
      <c r="E9" s="111">
        <v>4.58</v>
      </c>
      <c r="F9" s="111">
        <v>0</v>
      </c>
      <c r="G9" s="111"/>
    </row>
    <row r="10" spans="1:7" ht="15.75" x14ac:dyDescent="0.2">
      <c r="A10" s="110" t="s">
        <v>0</v>
      </c>
      <c r="B10" s="111">
        <v>1.04</v>
      </c>
      <c r="C10" s="111">
        <v>119.28</v>
      </c>
      <c r="D10" s="115">
        <v>5</v>
      </c>
      <c r="E10" s="111">
        <v>4.21</v>
      </c>
      <c r="F10" s="111">
        <v>0.62</v>
      </c>
      <c r="G10" s="111"/>
    </row>
    <row r="11" spans="1:7" ht="15.75" x14ac:dyDescent="0.2">
      <c r="A11" s="110" t="s">
        <v>8</v>
      </c>
      <c r="B11" s="111">
        <v>1.72</v>
      </c>
      <c r="C11" s="111">
        <v>81</v>
      </c>
      <c r="D11" s="115">
        <v>2.5</v>
      </c>
      <c r="E11" s="111">
        <v>4.25</v>
      </c>
      <c r="F11" s="111">
        <v>0.84</v>
      </c>
      <c r="G11" s="111"/>
    </row>
    <row r="12" spans="1:7" ht="15.75" x14ac:dyDescent="0.2">
      <c r="A12" s="110" t="s">
        <v>9</v>
      </c>
      <c r="B12" s="111">
        <v>1.48</v>
      </c>
      <c r="C12" s="111">
        <v>105.36</v>
      </c>
      <c r="D12" s="115">
        <v>5</v>
      </c>
      <c r="E12" s="111">
        <v>3.88</v>
      </c>
      <c r="F12" s="111">
        <v>0.72</v>
      </c>
      <c r="G12" s="111"/>
    </row>
    <row r="13" spans="1:7" ht="15.75" x14ac:dyDescent="0.2">
      <c r="A13" s="110" t="s">
        <v>10</v>
      </c>
      <c r="B13" s="111">
        <v>1.35</v>
      </c>
      <c r="C13" s="111">
        <v>36.840000000000003</v>
      </c>
      <c r="D13" s="115">
        <v>2.5</v>
      </c>
      <c r="E13" s="111">
        <v>5.09</v>
      </c>
      <c r="F13" s="111">
        <v>1.22</v>
      </c>
      <c r="G13" s="111"/>
    </row>
    <row r="14" spans="1:7" ht="15.75" x14ac:dyDescent="0.2">
      <c r="A14" s="110" t="s">
        <v>11</v>
      </c>
      <c r="B14" s="111">
        <v>1.95</v>
      </c>
      <c r="C14" s="111">
        <v>84</v>
      </c>
      <c r="D14" s="115">
        <v>5</v>
      </c>
      <c r="E14" s="111">
        <v>3.8</v>
      </c>
      <c r="F14" s="111">
        <v>0.44</v>
      </c>
      <c r="G14" s="111"/>
    </row>
    <row r="15" spans="1:7" ht="15.75" x14ac:dyDescent="0.2">
      <c r="A15" s="110" t="s">
        <v>12</v>
      </c>
      <c r="B15" s="111">
        <v>2.2000000000000002</v>
      </c>
      <c r="C15" s="111"/>
      <c r="D15" s="115"/>
      <c r="E15" s="111">
        <v>3.99</v>
      </c>
      <c r="F15" s="111">
        <v>0.72</v>
      </c>
      <c r="G15" s="111"/>
    </row>
    <row r="16" spans="1:7" ht="15.75" x14ac:dyDescent="0.2">
      <c r="A16" s="114" t="s">
        <v>1</v>
      </c>
      <c r="B16" s="111">
        <v>1.1599999999999999</v>
      </c>
      <c r="C16" s="111">
        <v>60</v>
      </c>
      <c r="D16" s="116" t="s">
        <v>69</v>
      </c>
      <c r="E16" s="111">
        <v>4.33</v>
      </c>
      <c r="F16" s="111">
        <v>0.72</v>
      </c>
      <c r="G16" s="111"/>
    </row>
    <row r="17" spans="1:7" ht="15.75" x14ac:dyDescent="0.2">
      <c r="A17" s="110" t="s">
        <v>13</v>
      </c>
      <c r="B17" s="111">
        <v>0.84</v>
      </c>
      <c r="C17" s="111">
        <v>69.48</v>
      </c>
      <c r="D17" s="115">
        <v>2.5</v>
      </c>
      <c r="E17" s="111">
        <v>2.2400000000000002</v>
      </c>
      <c r="F17" s="111">
        <v>0.48</v>
      </c>
      <c r="G17" s="111">
        <v>43.2</v>
      </c>
    </row>
    <row r="19" spans="1:7" x14ac:dyDescent="0.2">
      <c r="A19" s="133"/>
    </row>
    <row r="20" spans="1:7" ht="47.25" x14ac:dyDescent="0.2">
      <c r="A20" s="107" t="s">
        <v>71</v>
      </c>
      <c r="B20" s="108" t="s">
        <v>62</v>
      </c>
      <c r="C20" s="109" t="s">
        <v>63</v>
      </c>
      <c r="D20" s="109" t="s">
        <v>64</v>
      </c>
      <c r="E20" s="109" t="s">
        <v>65</v>
      </c>
      <c r="F20" s="109" t="s">
        <v>66</v>
      </c>
      <c r="G20" s="109" t="s">
        <v>21</v>
      </c>
    </row>
    <row r="21" spans="1:7" ht="15.75" x14ac:dyDescent="0.2">
      <c r="A21" s="110" t="s">
        <v>2</v>
      </c>
      <c r="B21" s="111">
        <v>1.5</v>
      </c>
      <c r="C21" s="111">
        <v>31</v>
      </c>
      <c r="D21" s="112">
        <v>2.5</v>
      </c>
      <c r="E21" s="111">
        <v>2.7</v>
      </c>
      <c r="F21" s="111">
        <v>0.3</v>
      </c>
      <c r="G21" s="111"/>
    </row>
    <row r="22" spans="1:7" ht="15.75" x14ac:dyDescent="0.2">
      <c r="A22" s="110" t="s">
        <v>3</v>
      </c>
      <c r="B22" s="111">
        <v>1.87</v>
      </c>
      <c r="C22" s="111">
        <v>65.64</v>
      </c>
      <c r="D22" s="112" t="s">
        <v>77</v>
      </c>
      <c r="E22" s="111">
        <v>2.84</v>
      </c>
      <c r="F22" s="111">
        <v>0.54</v>
      </c>
      <c r="G22" s="111"/>
    </row>
    <row r="23" spans="1:7" ht="15.75" x14ac:dyDescent="0.2">
      <c r="A23" s="110" t="s">
        <v>4</v>
      </c>
      <c r="B23" s="111">
        <v>1.06</v>
      </c>
      <c r="C23" s="111">
        <v>122.4</v>
      </c>
      <c r="D23" s="112">
        <v>2.5</v>
      </c>
      <c r="E23" s="111">
        <v>4.7300000000000004</v>
      </c>
      <c r="F23" s="111">
        <v>0.72</v>
      </c>
      <c r="G23" s="111"/>
    </row>
    <row r="24" spans="1:7" ht="15.75" x14ac:dyDescent="0.2">
      <c r="A24" s="110" t="s">
        <v>5</v>
      </c>
      <c r="B24" s="111">
        <v>1.25</v>
      </c>
      <c r="C24" s="111">
        <v>49.08</v>
      </c>
      <c r="D24" s="113" t="s">
        <v>68</v>
      </c>
      <c r="E24" s="111">
        <v>4</v>
      </c>
      <c r="F24" s="111">
        <v>0.64</v>
      </c>
      <c r="G24" s="111"/>
    </row>
    <row r="25" spans="1:7" ht="15.75" x14ac:dyDescent="0.2">
      <c r="A25" s="110" t="s">
        <v>6</v>
      </c>
      <c r="B25" s="111">
        <v>1.55</v>
      </c>
      <c r="C25" s="111">
        <v>39</v>
      </c>
      <c r="D25" s="112">
        <v>12</v>
      </c>
      <c r="E25" s="111">
        <v>3.98</v>
      </c>
      <c r="F25" s="111">
        <v>0.84</v>
      </c>
      <c r="G25" s="111"/>
    </row>
    <row r="26" spans="1:7" ht="15.75" x14ac:dyDescent="0.2">
      <c r="A26" s="110" t="s">
        <v>7</v>
      </c>
      <c r="B26" s="111">
        <v>0.75</v>
      </c>
      <c r="C26" s="111">
        <v>108</v>
      </c>
      <c r="D26" s="112">
        <v>5</v>
      </c>
      <c r="E26" s="111">
        <v>3.76</v>
      </c>
      <c r="F26" s="111">
        <v>1.01</v>
      </c>
      <c r="G26" s="111">
        <v>144</v>
      </c>
    </row>
    <row r="27" spans="1:7" ht="15.75" x14ac:dyDescent="0.2">
      <c r="A27" s="110" t="s">
        <v>14</v>
      </c>
      <c r="B27" s="111">
        <v>1.08</v>
      </c>
      <c r="C27" s="111">
        <v>99</v>
      </c>
      <c r="D27" s="112">
        <v>5</v>
      </c>
      <c r="E27" s="111">
        <v>2.89</v>
      </c>
      <c r="F27" s="111">
        <v>0.67</v>
      </c>
      <c r="G27" s="111">
        <v>55.8</v>
      </c>
    </row>
    <row r="28" spans="1:7" ht="15.75" x14ac:dyDescent="0.2">
      <c r="A28" s="114" t="s">
        <v>30</v>
      </c>
      <c r="B28" s="111">
        <v>1.84</v>
      </c>
      <c r="C28" s="111">
        <v>30.72</v>
      </c>
      <c r="D28" s="112">
        <v>2.5</v>
      </c>
      <c r="E28" s="111">
        <v>4.58</v>
      </c>
      <c r="F28" s="111">
        <v>0</v>
      </c>
      <c r="G28" s="111"/>
    </row>
    <row r="29" spans="1:7" ht="15.75" x14ac:dyDescent="0.2">
      <c r="A29" s="110" t="s">
        <v>0</v>
      </c>
      <c r="B29" s="111">
        <v>1.04</v>
      </c>
      <c r="C29" s="111">
        <v>119.28</v>
      </c>
      <c r="D29" s="115">
        <v>5</v>
      </c>
      <c r="E29" s="111">
        <v>4.21</v>
      </c>
      <c r="F29" s="111">
        <v>0.62</v>
      </c>
      <c r="G29" s="111"/>
    </row>
    <row r="30" spans="1:7" ht="15.75" x14ac:dyDescent="0.2">
      <c r="A30" s="110" t="s">
        <v>8</v>
      </c>
      <c r="B30" s="111">
        <v>1.72</v>
      </c>
      <c r="C30" s="111">
        <v>81</v>
      </c>
      <c r="D30" s="115">
        <v>2.5</v>
      </c>
      <c r="E30" s="111">
        <v>4.25</v>
      </c>
      <c r="F30" s="111">
        <v>0.84</v>
      </c>
      <c r="G30" s="111"/>
    </row>
    <row r="31" spans="1:7" ht="15.75" x14ac:dyDescent="0.2">
      <c r="A31" s="110" t="s">
        <v>9</v>
      </c>
      <c r="B31" s="111">
        <v>1.48</v>
      </c>
      <c r="C31" s="111">
        <v>105.36</v>
      </c>
      <c r="D31" s="115">
        <v>5</v>
      </c>
      <c r="E31" s="111">
        <v>3.88</v>
      </c>
      <c r="F31" s="111">
        <v>0.72</v>
      </c>
      <c r="G31" s="111"/>
    </row>
    <row r="32" spans="1:7" ht="15.75" x14ac:dyDescent="0.2">
      <c r="A32" s="110" t="s">
        <v>10</v>
      </c>
      <c r="B32" s="111">
        <v>1.35</v>
      </c>
      <c r="C32" s="111">
        <v>36.840000000000003</v>
      </c>
      <c r="D32" s="115">
        <v>2.5</v>
      </c>
      <c r="E32" s="111">
        <v>5.41</v>
      </c>
      <c r="F32" s="111">
        <v>1.33</v>
      </c>
      <c r="G32" s="111"/>
    </row>
    <row r="33" spans="1:7" ht="15.75" x14ac:dyDescent="0.2">
      <c r="A33" s="110" t="s">
        <v>11</v>
      </c>
      <c r="B33" s="111">
        <v>1.75</v>
      </c>
      <c r="C33" s="111">
        <v>84</v>
      </c>
      <c r="D33" s="115">
        <v>5</v>
      </c>
      <c r="E33" s="111">
        <v>3.58</v>
      </c>
      <c r="F33" s="111">
        <v>0.43</v>
      </c>
      <c r="G33" s="111"/>
    </row>
    <row r="34" spans="1:7" ht="15.75" x14ac:dyDescent="0.2">
      <c r="A34" s="110" t="s">
        <v>12</v>
      </c>
      <c r="B34" s="111">
        <v>2.2000000000000002</v>
      </c>
      <c r="C34" s="111"/>
      <c r="D34" s="115"/>
      <c r="E34" s="111">
        <v>3.99</v>
      </c>
      <c r="F34" s="111">
        <v>0.72</v>
      </c>
      <c r="G34" s="111"/>
    </row>
    <row r="35" spans="1:7" ht="15.75" x14ac:dyDescent="0.2">
      <c r="A35" s="114" t="s">
        <v>1</v>
      </c>
      <c r="B35" s="111">
        <v>1.0900000000000001</v>
      </c>
      <c r="C35" s="111">
        <v>48</v>
      </c>
      <c r="D35" s="116" t="s">
        <v>69</v>
      </c>
      <c r="E35" s="111">
        <v>3.95</v>
      </c>
      <c r="F35" s="111">
        <v>0.65</v>
      </c>
      <c r="G35" s="111"/>
    </row>
    <row r="36" spans="1:7" ht="15.75" x14ac:dyDescent="0.2">
      <c r="A36" s="110" t="s">
        <v>13</v>
      </c>
      <c r="B36" s="111">
        <v>0.84</v>
      </c>
      <c r="C36" s="111">
        <v>65.28</v>
      </c>
      <c r="D36" s="115">
        <v>2.5</v>
      </c>
      <c r="E36" s="111">
        <v>2.13</v>
      </c>
      <c r="F36" s="111">
        <v>0.45</v>
      </c>
      <c r="G36" s="111">
        <v>31.2</v>
      </c>
    </row>
  </sheetData>
  <sheetProtection algorithmName="SHA-512" hashValue="u55If/4c3SgIe5I5P/Vd3bptGpb8Vu6WgCiCcHlNlikzAvdngxxD7Oda873+t2d7QjN6dapHAUdHykbwUhLX1g==" saltValue="ZOq5CwHEE7MTlJL39nHr7w==" spinCount="100000" sheet="1" objects="1" scenarios="1"/>
  <pageMargins left="0.7" right="0.7" top="0.78740157499999996" bottom="0.78740157499999996"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6"/>
  <sheetViews>
    <sheetView workbookViewId="0">
      <selection sqref="A1:G17"/>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7" ht="47.25" x14ac:dyDescent="0.2">
      <c r="A1" s="107" t="s">
        <v>71</v>
      </c>
      <c r="B1" s="108" t="s">
        <v>62</v>
      </c>
      <c r="C1" s="109" t="s">
        <v>63</v>
      </c>
      <c r="D1" s="109" t="s">
        <v>64</v>
      </c>
      <c r="E1" s="109" t="s">
        <v>65</v>
      </c>
      <c r="F1" s="109" t="s">
        <v>66</v>
      </c>
      <c r="G1" s="109" t="s">
        <v>21</v>
      </c>
    </row>
    <row r="2" spans="1:7" ht="15.75" x14ac:dyDescent="0.2">
      <c r="A2" s="110" t="s">
        <v>2</v>
      </c>
      <c r="B2" s="111">
        <v>1.5</v>
      </c>
      <c r="C2" s="111">
        <v>31</v>
      </c>
      <c r="D2" s="112">
        <v>2.5</v>
      </c>
      <c r="E2" s="111">
        <v>2.7</v>
      </c>
      <c r="F2" s="111">
        <v>0.3</v>
      </c>
      <c r="G2" s="111"/>
    </row>
    <row r="3" spans="1:7" ht="15.75" x14ac:dyDescent="0.2">
      <c r="A3" s="110" t="s">
        <v>3</v>
      </c>
      <c r="B3" s="111">
        <v>1.87</v>
      </c>
      <c r="C3" s="111">
        <v>65.64</v>
      </c>
      <c r="D3" s="112" t="s">
        <v>67</v>
      </c>
      <c r="E3" s="111">
        <v>2.84</v>
      </c>
      <c r="F3" s="111">
        <v>0.54</v>
      </c>
      <c r="G3" s="111"/>
    </row>
    <row r="4" spans="1:7" ht="15.75" x14ac:dyDescent="0.2">
      <c r="A4" s="110" t="s">
        <v>4</v>
      </c>
      <c r="B4" s="111">
        <v>1.06</v>
      </c>
      <c r="C4" s="111">
        <v>122.4</v>
      </c>
      <c r="D4" s="112">
        <v>2.5</v>
      </c>
      <c r="E4" s="111">
        <v>4.7300000000000004</v>
      </c>
      <c r="F4" s="111">
        <v>0.72</v>
      </c>
      <c r="G4" s="111"/>
    </row>
    <row r="5" spans="1:7" ht="15.75" x14ac:dyDescent="0.2">
      <c r="A5" s="110" t="s">
        <v>5</v>
      </c>
      <c r="B5" s="111">
        <v>1.25</v>
      </c>
      <c r="C5" s="111">
        <v>49.08</v>
      </c>
      <c r="D5" s="113" t="s">
        <v>68</v>
      </c>
      <c r="E5" s="111">
        <v>4</v>
      </c>
      <c r="F5" s="111">
        <v>0.64</v>
      </c>
      <c r="G5" s="111"/>
    </row>
    <row r="6" spans="1:7" ht="15.75" x14ac:dyDescent="0.2">
      <c r="A6" s="110" t="s">
        <v>6</v>
      </c>
      <c r="B6" s="111">
        <v>1.55</v>
      </c>
      <c r="C6" s="111">
        <v>39</v>
      </c>
      <c r="D6" s="112">
        <v>12</v>
      </c>
      <c r="E6" s="111">
        <v>3.98</v>
      </c>
      <c r="F6" s="111">
        <v>0.84</v>
      </c>
      <c r="G6" s="111"/>
    </row>
    <row r="7" spans="1:7" ht="15.75" x14ac:dyDescent="0.2">
      <c r="A7" s="110" t="s">
        <v>7</v>
      </c>
      <c r="B7" s="111">
        <v>0.75</v>
      </c>
      <c r="C7" s="111">
        <v>108</v>
      </c>
      <c r="D7" s="112">
        <v>5</v>
      </c>
      <c r="E7" s="111">
        <v>3.76</v>
      </c>
      <c r="F7" s="111">
        <v>1.01</v>
      </c>
      <c r="G7" s="111">
        <v>144</v>
      </c>
    </row>
    <row r="8" spans="1:7" ht="15.75" x14ac:dyDescent="0.2">
      <c r="A8" s="110" t="s">
        <v>14</v>
      </c>
      <c r="B8" s="111">
        <v>1.08</v>
      </c>
      <c r="C8" s="111">
        <v>99</v>
      </c>
      <c r="D8" s="112">
        <v>5</v>
      </c>
      <c r="E8" s="111">
        <v>2.89</v>
      </c>
      <c r="F8" s="111">
        <v>0.67</v>
      </c>
      <c r="G8" s="111">
        <v>55.8</v>
      </c>
    </row>
    <row r="9" spans="1:7" ht="15.75" x14ac:dyDescent="0.2">
      <c r="A9" s="114" t="s">
        <v>30</v>
      </c>
      <c r="B9" s="111">
        <v>1.84</v>
      </c>
      <c r="C9" s="111">
        <v>30.72</v>
      </c>
      <c r="D9" s="112">
        <v>2.5</v>
      </c>
      <c r="E9" s="111">
        <v>4.58</v>
      </c>
      <c r="F9" s="111">
        <v>0</v>
      </c>
      <c r="G9" s="111"/>
    </row>
    <row r="10" spans="1:7" ht="15.75" x14ac:dyDescent="0.2">
      <c r="A10" s="110" t="s">
        <v>0</v>
      </c>
      <c r="B10" s="111">
        <v>1.04</v>
      </c>
      <c r="C10" s="111">
        <v>119.28</v>
      </c>
      <c r="D10" s="115">
        <v>5</v>
      </c>
      <c r="E10" s="111">
        <v>4.21</v>
      </c>
      <c r="F10" s="111">
        <v>0.62</v>
      </c>
      <c r="G10" s="111"/>
    </row>
    <row r="11" spans="1:7" ht="15.75" x14ac:dyDescent="0.2">
      <c r="A11" s="110" t="s">
        <v>8</v>
      </c>
      <c r="B11" s="111">
        <v>1.72</v>
      </c>
      <c r="C11" s="111">
        <v>81</v>
      </c>
      <c r="D11" s="115">
        <v>2.5</v>
      </c>
      <c r="E11" s="111">
        <v>4.25</v>
      </c>
      <c r="F11" s="111">
        <v>0.84</v>
      </c>
      <c r="G11" s="111"/>
    </row>
    <row r="12" spans="1:7" ht="15.75" x14ac:dyDescent="0.2">
      <c r="A12" s="110" t="s">
        <v>9</v>
      </c>
      <c r="B12" s="111">
        <v>1.48</v>
      </c>
      <c r="C12" s="111">
        <v>105.36</v>
      </c>
      <c r="D12" s="115">
        <v>5</v>
      </c>
      <c r="E12" s="111">
        <v>3.88</v>
      </c>
      <c r="F12" s="111">
        <v>0.72</v>
      </c>
      <c r="G12" s="111"/>
    </row>
    <row r="13" spans="1:7" ht="15.75" x14ac:dyDescent="0.2">
      <c r="A13" s="110" t="s">
        <v>10</v>
      </c>
      <c r="B13" s="111">
        <v>1.35</v>
      </c>
      <c r="C13" s="111">
        <v>36.840000000000003</v>
      </c>
      <c r="D13" s="115">
        <v>2.5</v>
      </c>
      <c r="E13" s="111">
        <v>5.41</v>
      </c>
      <c r="F13" s="111">
        <v>1.33</v>
      </c>
      <c r="G13" s="111"/>
    </row>
    <row r="14" spans="1:7" ht="15.75" x14ac:dyDescent="0.2">
      <c r="A14" s="110" t="s">
        <v>11</v>
      </c>
      <c r="B14" s="111">
        <v>1.75</v>
      </c>
      <c r="C14" s="111">
        <v>84</v>
      </c>
      <c r="D14" s="115">
        <v>5</v>
      </c>
      <c r="E14" s="111">
        <v>3.58</v>
      </c>
      <c r="F14" s="111">
        <v>0.43</v>
      </c>
      <c r="G14" s="111"/>
    </row>
    <row r="15" spans="1:7" ht="15.75" x14ac:dyDescent="0.2">
      <c r="A15" s="110" t="s">
        <v>12</v>
      </c>
      <c r="B15" s="111">
        <v>2.2000000000000002</v>
      </c>
      <c r="C15" s="111"/>
      <c r="D15" s="115"/>
      <c r="E15" s="111">
        <v>3.99</v>
      </c>
      <c r="F15" s="111">
        <v>0.72</v>
      </c>
      <c r="G15" s="111"/>
    </row>
    <row r="16" spans="1:7" ht="15.75" x14ac:dyDescent="0.2">
      <c r="A16" s="114" t="s">
        <v>1</v>
      </c>
      <c r="B16" s="111">
        <v>1.0900000000000001</v>
      </c>
      <c r="C16" s="111">
        <v>48</v>
      </c>
      <c r="D16" s="116" t="s">
        <v>69</v>
      </c>
      <c r="E16" s="111">
        <v>3.95</v>
      </c>
      <c r="F16" s="111">
        <v>0.65</v>
      </c>
      <c r="G16" s="111"/>
    </row>
    <row r="17" spans="1:7" ht="15.75" x14ac:dyDescent="0.2">
      <c r="A17" s="110" t="s">
        <v>13</v>
      </c>
      <c r="B17" s="111">
        <v>0.84</v>
      </c>
      <c r="C17" s="111">
        <v>65.28</v>
      </c>
      <c r="D17" s="115">
        <v>2.5</v>
      </c>
      <c r="E17" s="111">
        <v>2.13</v>
      </c>
      <c r="F17" s="111">
        <v>0.45</v>
      </c>
      <c r="G17" s="111">
        <v>31.2</v>
      </c>
    </row>
    <row r="19" spans="1:7" x14ac:dyDescent="0.2">
      <c r="A19" s="133"/>
    </row>
    <row r="20" spans="1:7" ht="48" thickBot="1" x14ac:dyDescent="0.25">
      <c r="A20" s="107" t="s">
        <v>70</v>
      </c>
      <c r="B20" s="108" t="s">
        <v>62</v>
      </c>
      <c r="C20" s="109" t="s">
        <v>63</v>
      </c>
      <c r="D20" s="109" t="s">
        <v>64</v>
      </c>
      <c r="E20" s="109" t="s">
        <v>65</v>
      </c>
      <c r="F20" s="109" t="s">
        <v>66</v>
      </c>
      <c r="G20" s="109" t="s">
        <v>21</v>
      </c>
    </row>
    <row r="21" spans="1:7" ht="16.5" thickBot="1" x14ac:dyDescent="0.25">
      <c r="A21" s="110" t="s">
        <v>2</v>
      </c>
      <c r="B21" s="131">
        <v>1.5</v>
      </c>
      <c r="C21" s="131">
        <v>31</v>
      </c>
      <c r="D21" s="112"/>
      <c r="E21" s="131">
        <v>2.7</v>
      </c>
      <c r="F21" s="131">
        <v>0.3</v>
      </c>
      <c r="G21" s="131"/>
    </row>
    <row r="22" spans="1:7" ht="16.5" thickBot="1" x14ac:dyDescent="0.25">
      <c r="A22" s="110" t="s">
        <v>3</v>
      </c>
      <c r="B22" s="132">
        <v>1.75</v>
      </c>
      <c r="C22" s="131">
        <v>61.32</v>
      </c>
      <c r="D22" s="112"/>
      <c r="E22" s="131">
        <v>2.74</v>
      </c>
      <c r="F22" s="131">
        <v>0.53</v>
      </c>
      <c r="G22" s="131"/>
    </row>
    <row r="23" spans="1:7" ht="16.5" thickBot="1" x14ac:dyDescent="0.25">
      <c r="A23" s="110" t="s">
        <v>4</v>
      </c>
      <c r="B23" s="131">
        <v>1.06</v>
      </c>
      <c r="C23" s="131">
        <v>122.4</v>
      </c>
      <c r="D23" s="112"/>
      <c r="E23" s="131">
        <v>4.68</v>
      </c>
      <c r="F23" s="131">
        <v>0.72</v>
      </c>
      <c r="G23" s="131"/>
    </row>
    <row r="24" spans="1:7" ht="16.5" thickBot="1" x14ac:dyDescent="0.25">
      <c r="A24" s="110" t="s">
        <v>5</v>
      </c>
      <c r="B24" s="131">
        <v>1.25</v>
      </c>
      <c r="C24" s="131">
        <v>49.08</v>
      </c>
      <c r="D24" s="113"/>
      <c r="E24" s="131">
        <v>4.0999999999999996</v>
      </c>
      <c r="F24" s="131">
        <v>0.68</v>
      </c>
      <c r="G24" s="131"/>
    </row>
    <row r="25" spans="1:7" ht="16.5" thickBot="1" x14ac:dyDescent="0.25">
      <c r="A25" s="110" t="s">
        <v>6</v>
      </c>
      <c r="B25" s="131">
        <v>1.55</v>
      </c>
      <c r="C25" s="131">
        <v>39</v>
      </c>
      <c r="D25" s="112"/>
      <c r="E25" s="131">
        <v>3.98</v>
      </c>
      <c r="F25" s="131">
        <v>0.84</v>
      </c>
      <c r="G25" s="131"/>
    </row>
    <row r="26" spans="1:7" ht="16.5" thickBot="1" x14ac:dyDescent="0.25">
      <c r="A26" s="110" t="s">
        <v>7</v>
      </c>
      <c r="B26" s="131">
        <v>0.75</v>
      </c>
      <c r="C26" s="131">
        <v>108</v>
      </c>
      <c r="D26" s="112"/>
      <c r="E26" s="131">
        <v>3.76</v>
      </c>
      <c r="F26" s="131">
        <v>1.0900000000000001</v>
      </c>
      <c r="G26" s="131">
        <v>156</v>
      </c>
    </row>
    <row r="27" spans="1:7" ht="16.5" thickBot="1" x14ac:dyDescent="0.25">
      <c r="A27" s="110" t="s">
        <v>14</v>
      </c>
      <c r="B27" s="131">
        <v>1.08</v>
      </c>
      <c r="C27" s="131">
        <v>99</v>
      </c>
      <c r="D27" s="112"/>
      <c r="E27" s="131">
        <v>2.89</v>
      </c>
      <c r="F27" s="131">
        <v>0.67</v>
      </c>
      <c r="G27" s="131">
        <v>55.8</v>
      </c>
    </row>
    <row r="28" spans="1:7" ht="16.5" thickBot="1" x14ac:dyDescent="0.25">
      <c r="A28" s="114" t="s">
        <v>30</v>
      </c>
      <c r="B28" s="131">
        <v>1.84</v>
      </c>
      <c r="C28" s="131">
        <v>30.72</v>
      </c>
      <c r="D28" s="112"/>
      <c r="E28" s="131">
        <v>4.58</v>
      </c>
      <c r="F28" s="131"/>
      <c r="G28" s="131"/>
    </row>
    <row r="29" spans="1:7" ht="16.5" thickBot="1" x14ac:dyDescent="0.25">
      <c r="A29" s="110" t="s">
        <v>0</v>
      </c>
      <c r="B29" s="131">
        <v>1.04</v>
      </c>
      <c r="C29" s="131">
        <v>111.24</v>
      </c>
      <c r="D29" s="115"/>
      <c r="E29" s="131">
        <v>4.3600000000000003</v>
      </c>
      <c r="F29" s="131">
        <v>0.62</v>
      </c>
      <c r="G29" s="131"/>
    </row>
    <row r="30" spans="1:7" ht="16.5" thickBot="1" x14ac:dyDescent="0.25">
      <c r="A30" s="110" t="s">
        <v>8</v>
      </c>
      <c r="B30" s="131">
        <v>1.72</v>
      </c>
      <c r="C30" s="131">
        <v>81</v>
      </c>
      <c r="D30" s="115"/>
      <c r="E30" s="131">
        <v>4.25</v>
      </c>
      <c r="F30" s="131">
        <v>0.86</v>
      </c>
      <c r="G30" s="131"/>
    </row>
    <row r="31" spans="1:7" ht="16.5" thickBot="1" x14ac:dyDescent="0.25">
      <c r="A31" s="110" t="s">
        <v>9</v>
      </c>
      <c r="B31" s="131">
        <v>1.48</v>
      </c>
      <c r="C31" s="131">
        <v>105.36</v>
      </c>
      <c r="D31" s="115"/>
      <c r="E31" s="131">
        <v>3.88</v>
      </c>
      <c r="F31" s="131">
        <v>0.72</v>
      </c>
      <c r="G31" s="131"/>
    </row>
    <row r="32" spans="1:7" ht="16.5" thickBot="1" x14ac:dyDescent="0.25">
      <c r="A32" s="110" t="s">
        <v>10</v>
      </c>
      <c r="B32" s="131">
        <v>1.35</v>
      </c>
      <c r="C32" s="131">
        <v>36.840000000000003</v>
      </c>
      <c r="D32" s="115"/>
      <c r="E32" s="131">
        <v>4.1500000000000004</v>
      </c>
      <c r="F32" s="131">
        <v>1.02</v>
      </c>
      <c r="G32" s="131"/>
    </row>
    <row r="33" spans="1:7" ht="16.5" thickBot="1" x14ac:dyDescent="0.25">
      <c r="A33" s="110" t="s">
        <v>11</v>
      </c>
      <c r="B33" s="131">
        <v>1.75</v>
      </c>
      <c r="C33" s="131">
        <v>84</v>
      </c>
      <c r="D33" s="115"/>
      <c r="E33" s="131">
        <v>3.58</v>
      </c>
      <c r="F33" s="131">
        <v>0.43</v>
      </c>
      <c r="G33" s="131"/>
    </row>
    <row r="34" spans="1:7" ht="16.5" thickBot="1" x14ac:dyDescent="0.25">
      <c r="A34" s="110" t="s">
        <v>12</v>
      </c>
      <c r="B34" s="131">
        <v>2.2000000000000002</v>
      </c>
      <c r="C34" s="131"/>
      <c r="D34" s="115"/>
      <c r="E34" s="131">
        <v>3.63</v>
      </c>
      <c r="F34" s="131">
        <v>0.66</v>
      </c>
      <c r="G34" s="131"/>
    </row>
    <row r="35" spans="1:7" ht="16.5" thickBot="1" x14ac:dyDescent="0.25">
      <c r="A35" s="114" t="s">
        <v>1</v>
      </c>
      <c r="B35" s="131">
        <v>1.0900000000000001</v>
      </c>
      <c r="C35" s="131">
        <v>48</v>
      </c>
      <c r="D35" s="116"/>
      <c r="E35" s="131">
        <v>3.77</v>
      </c>
      <c r="F35" s="131">
        <v>0.61</v>
      </c>
      <c r="G35" s="131"/>
    </row>
    <row r="36" spans="1:7" ht="16.5" thickBot="1" x14ac:dyDescent="0.25">
      <c r="A36" s="110" t="s">
        <v>13</v>
      </c>
      <c r="B36" s="131">
        <v>0.84</v>
      </c>
      <c r="C36" s="131">
        <v>65.28</v>
      </c>
      <c r="D36" s="115"/>
      <c r="E36" s="131">
        <v>2.2200000000000002</v>
      </c>
      <c r="F36" s="131">
        <v>0.38</v>
      </c>
      <c r="G36" s="131">
        <v>31.2</v>
      </c>
    </row>
  </sheetData>
  <sheetProtection algorithmName="SHA-512" hashValue="dOhu1D6QmRiphe1UQeKyWDiJRjg4z/HPKl7Y6Xcw/3GulwtmR63SAFDiywArUzyZ+Q4PR92OSkx/NfremAl1AA==" saltValue="MD8jLAzRt6oVStKd0k3IGQ==" spinCount="100000" sheet="1" objects="1" scenarios="1"/>
  <customSheetViews>
    <customSheetView guid="{B6552C68-4AE0-4344-BA51-40BC9ED124FB}" state="hidden">
      <selection sqref="A1:G17"/>
      <pageMargins left="0.7" right="0.7" top="0.78740157499999996" bottom="0.78740157499999996" header="0.3" footer="0.3"/>
    </customSheetView>
  </customSheetViews>
  <pageMargins left="0.7" right="0.7" top="0.78740157499999996" bottom="0.78740157499999996"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7"/>
  <sheetViews>
    <sheetView workbookViewId="0">
      <selection activeCell="G17" sqref="A1:G17"/>
    </sheetView>
  </sheetViews>
  <sheetFormatPr baseColWidth="10" defaultRowHeight="12.75" x14ac:dyDescent="0.2"/>
  <cols>
    <col min="1" max="1" width="22" customWidth="1"/>
    <col min="2" max="2" width="20.42578125" customWidth="1"/>
    <col min="3" max="3" width="22.7109375" customWidth="1"/>
    <col min="4" max="4" width="23.5703125" customWidth="1"/>
    <col min="5" max="5" width="17.140625" customWidth="1"/>
    <col min="6" max="6" width="18" customWidth="1"/>
    <col min="7" max="7" width="20" customWidth="1"/>
  </cols>
  <sheetData>
    <row r="1" spans="1:7" ht="48" thickBot="1" x14ac:dyDescent="0.25">
      <c r="A1" s="107" t="s">
        <v>16</v>
      </c>
      <c r="B1" s="108" t="s">
        <v>62</v>
      </c>
      <c r="C1" s="109" t="s">
        <v>63</v>
      </c>
      <c r="D1" s="109" t="s">
        <v>64</v>
      </c>
      <c r="E1" s="109" t="s">
        <v>65</v>
      </c>
      <c r="F1" s="109" t="s">
        <v>66</v>
      </c>
      <c r="G1" s="109" t="s">
        <v>21</v>
      </c>
    </row>
    <row r="2" spans="1:7" ht="16.5" thickBot="1" x14ac:dyDescent="0.25">
      <c r="A2" s="110" t="s">
        <v>2</v>
      </c>
      <c r="B2" s="131">
        <v>1.5</v>
      </c>
      <c r="C2" s="131">
        <v>31</v>
      </c>
      <c r="D2" s="112"/>
      <c r="E2" s="131">
        <v>2.7</v>
      </c>
      <c r="F2" s="131">
        <v>0.3</v>
      </c>
      <c r="G2" s="131"/>
    </row>
    <row r="3" spans="1:7" ht="16.5" thickBot="1" x14ac:dyDescent="0.25">
      <c r="A3" s="110" t="s">
        <v>3</v>
      </c>
      <c r="B3" s="132">
        <v>1.75</v>
      </c>
      <c r="C3" s="131">
        <v>61.32</v>
      </c>
      <c r="D3" s="112"/>
      <c r="E3" s="131">
        <v>2.74</v>
      </c>
      <c r="F3" s="131">
        <v>0.53</v>
      </c>
      <c r="G3" s="131"/>
    </row>
    <row r="4" spans="1:7" ht="16.5" thickBot="1" x14ac:dyDescent="0.25">
      <c r="A4" s="110" t="s">
        <v>4</v>
      </c>
      <c r="B4" s="131">
        <v>1.06</v>
      </c>
      <c r="C4" s="131">
        <v>122.4</v>
      </c>
      <c r="D4" s="112"/>
      <c r="E4" s="131">
        <v>4.68</v>
      </c>
      <c r="F4" s="131">
        <v>0.72</v>
      </c>
      <c r="G4" s="131"/>
    </row>
    <row r="5" spans="1:7" ht="16.5" thickBot="1" x14ac:dyDescent="0.25">
      <c r="A5" s="110" t="s">
        <v>5</v>
      </c>
      <c r="B5" s="131">
        <v>1.25</v>
      </c>
      <c r="C5" s="131">
        <v>49.08</v>
      </c>
      <c r="D5" s="113"/>
      <c r="E5" s="131">
        <v>4.0999999999999996</v>
      </c>
      <c r="F5" s="131">
        <v>0.68</v>
      </c>
      <c r="G5" s="131"/>
    </row>
    <row r="6" spans="1:7" ht="16.5" thickBot="1" x14ac:dyDescent="0.25">
      <c r="A6" s="110" t="s">
        <v>6</v>
      </c>
      <c r="B6" s="131">
        <v>1.55</v>
      </c>
      <c r="C6" s="131">
        <v>39</v>
      </c>
      <c r="D6" s="112"/>
      <c r="E6" s="131">
        <v>3.98</v>
      </c>
      <c r="F6" s="131">
        <v>0.84</v>
      </c>
      <c r="G6" s="131"/>
    </row>
    <row r="7" spans="1:7" ht="16.5" thickBot="1" x14ac:dyDescent="0.25">
      <c r="A7" s="110" t="s">
        <v>7</v>
      </c>
      <c r="B7" s="131">
        <v>0.75</v>
      </c>
      <c r="C7" s="131">
        <v>108</v>
      </c>
      <c r="D7" s="112"/>
      <c r="E7" s="131">
        <v>3.76</v>
      </c>
      <c r="F7" s="131">
        <v>1.0900000000000001</v>
      </c>
      <c r="G7" s="131">
        <v>156</v>
      </c>
    </row>
    <row r="8" spans="1:7" ht="16.5" thickBot="1" x14ac:dyDescent="0.25">
      <c r="A8" s="110" t="s">
        <v>14</v>
      </c>
      <c r="B8" s="131">
        <v>1.08</v>
      </c>
      <c r="C8" s="131">
        <v>99</v>
      </c>
      <c r="D8" s="112"/>
      <c r="E8" s="131">
        <v>2.89</v>
      </c>
      <c r="F8" s="131">
        <v>0.67</v>
      </c>
      <c r="G8" s="131">
        <v>55.8</v>
      </c>
    </row>
    <row r="9" spans="1:7" ht="16.5" thickBot="1" x14ac:dyDescent="0.25">
      <c r="A9" s="114" t="s">
        <v>30</v>
      </c>
      <c r="B9" s="131">
        <v>1.84</v>
      </c>
      <c r="C9" s="131">
        <v>30.72</v>
      </c>
      <c r="D9" s="112"/>
      <c r="E9" s="131">
        <v>4.58</v>
      </c>
      <c r="F9" s="131"/>
      <c r="G9" s="131"/>
    </row>
    <row r="10" spans="1:7" ht="16.5" thickBot="1" x14ac:dyDescent="0.25">
      <c r="A10" s="110" t="s">
        <v>0</v>
      </c>
      <c r="B10" s="131">
        <v>1.04</v>
      </c>
      <c r="C10" s="131">
        <v>111.24</v>
      </c>
      <c r="D10" s="115"/>
      <c r="E10" s="131">
        <v>4.3600000000000003</v>
      </c>
      <c r="F10" s="131">
        <v>0.62</v>
      </c>
      <c r="G10" s="131"/>
    </row>
    <row r="11" spans="1:7" ht="16.5" thickBot="1" x14ac:dyDescent="0.25">
      <c r="A11" s="110" t="s">
        <v>8</v>
      </c>
      <c r="B11" s="131">
        <v>1.72</v>
      </c>
      <c r="C11" s="131">
        <v>81</v>
      </c>
      <c r="D11" s="115"/>
      <c r="E11" s="131">
        <v>4.25</v>
      </c>
      <c r="F11" s="131">
        <v>0.86</v>
      </c>
      <c r="G11" s="131"/>
    </row>
    <row r="12" spans="1:7" ht="16.5" thickBot="1" x14ac:dyDescent="0.25">
      <c r="A12" s="110" t="s">
        <v>9</v>
      </c>
      <c r="B12" s="131">
        <v>1.48</v>
      </c>
      <c r="C12" s="131">
        <v>105.36</v>
      </c>
      <c r="D12" s="115"/>
      <c r="E12" s="131">
        <v>3.88</v>
      </c>
      <c r="F12" s="131">
        <v>0.72</v>
      </c>
      <c r="G12" s="131"/>
    </row>
    <row r="13" spans="1:7" ht="16.5" thickBot="1" x14ac:dyDescent="0.25">
      <c r="A13" s="110" t="s">
        <v>10</v>
      </c>
      <c r="B13" s="131">
        <v>1.35</v>
      </c>
      <c r="C13" s="131">
        <v>36.840000000000003</v>
      </c>
      <c r="D13" s="115"/>
      <c r="E13" s="131">
        <v>4.1500000000000004</v>
      </c>
      <c r="F13" s="131">
        <v>1.02</v>
      </c>
      <c r="G13" s="131"/>
    </row>
    <row r="14" spans="1:7" ht="16.5" thickBot="1" x14ac:dyDescent="0.25">
      <c r="A14" s="110" t="s">
        <v>11</v>
      </c>
      <c r="B14" s="131">
        <v>1.75</v>
      </c>
      <c r="C14" s="131">
        <v>84</v>
      </c>
      <c r="D14" s="115"/>
      <c r="E14" s="131">
        <v>3.58</v>
      </c>
      <c r="F14" s="131">
        <v>0.43</v>
      </c>
      <c r="G14" s="131"/>
    </row>
    <row r="15" spans="1:7" ht="16.5" thickBot="1" x14ac:dyDescent="0.25">
      <c r="A15" s="110" t="s">
        <v>12</v>
      </c>
      <c r="B15" s="131">
        <v>2.2000000000000002</v>
      </c>
      <c r="C15" s="131"/>
      <c r="D15" s="115"/>
      <c r="E15" s="131">
        <v>3.63</v>
      </c>
      <c r="F15" s="131">
        <v>0.66</v>
      </c>
      <c r="G15" s="131"/>
    </row>
    <row r="16" spans="1:7" ht="32.25" thickBot="1" x14ac:dyDescent="0.25">
      <c r="A16" s="114" t="s">
        <v>1</v>
      </c>
      <c r="B16" s="131">
        <v>1.0900000000000001</v>
      </c>
      <c r="C16" s="131">
        <v>48</v>
      </c>
      <c r="D16" s="116"/>
      <c r="E16" s="131">
        <v>3.77</v>
      </c>
      <c r="F16" s="131">
        <v>0.61</v>
      </c>
      <c r="G16" s="131"/>
    </row>
    <row r="17" spans="1:7" ht="16.5" thickBot="1" x14ac:dyDescent="0.25">
      <c r="A17" s="110" t="s">
        <v>13</v>
      </c>
      <c r="B17" s="131">
        <v>0.84</v>
      </c>
      <c r="C17" s="131">
        <v>65.28</v>
      </c>
      <c r="D17" s="115"/>
      <c r="E17" s="131">
        <v>2.2200000000000002</v>
      </c>
      <c r="F17" s="131">
        <v>0.38</v>
      </c>
      <c r="G17" s="131">
        <v>31.2</v>
      </c>
    </row>
  </sheetData>
  <sheetProtection algorithmName="SHA-512" hashValue="c3MFwcrb5BHc3Nvsr8MqwDFvLs7EDdyHl5A/+Z9WAGQeyKTchXByRJ6zTQmx5P5+k9jW+JqD0M66MGLG3n/xMA==" saltValue="LcX5DdoA39spUxP/YooKIA==" spinCount="100000" sheet="1" objects="1" scenarios="1"/>
  <customSheetViews>
    <customSheetView guid="{B6552C68-4AE0-4344-BA51-40BC9ED124FB}" state="hidden">
      <selection activeCell="D41" sqref="D41"/>
      <pageMargins left="0.7" right="0.7" top="0.78740157499999996" bottom="0.78740157499999996" header="0.3" footer="0.3"/>
    </customSheetView>
  </customSheetView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24E9B-FD5A-4669-BCD6-5809873E65B7}">
  <sheetPr>
    <pageSetUpPr fitToPage="1"/>
  </sheetPr>
  <dimension ref="A1:BC203"/>
  <sheetViews>
    <sheetView zoomScale="92" zoomScaleNormal="92" workbookViewId="0">
      <selection activeCell="M14" sqref="M14"/>
    </sheetView>
  </sheetViews>
  <sheetFormatPr baseColWidth="10" defaultRowHeight="12.75" x14ac:dyDescent="0.2"/>
  <cols>
    <col min="1" max="1" width="0.5703125" style="35" customWidth="1"/>
    <col min="2" max="2" width="25" customWidth="1"/>
    <col min="3" max="11" width="13.5703125" customWidth="1"/>
    <col min="12" max="33" width="11.7109375" style="8" customWidth="1"/>
    <col min="34" max="51" width="11.42578125" style="8" customWidth="1"/>
    <col min="52" max="52" width="5" style="8" customWidth="1"/>
    <col min="53" max="54" width="11.42578125" style="8" customWidth="1"/>
    <col min="55" max="55" width="11.42578125" style="38" customWidth="1"/>
  </cols>
  <sheetData>
    <row r="1" spans="1:55" s="35" customFormat="1" ht="3" customHeight="1" x14ac:dyDescent="0.2">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row>
    <row r="2" spans="1:55" ht="7.5" customHeight="1" x14ac:dyDescent="0.2">
      <c r="B2" s="54"/>
      <c r="C2" s="55"/>
      <c r="D2" s="56"/>
      <c r="E2" s="56"/>
      <c r="F2" s="57"/>
      <c r="G2" s="57"/>
      <c r="H2" s="57"/>
      <c r="I2" s="57"/>
      <c r="J2" s="57"/>
      <c r="K2" s="57"/>
    </row>
    <row r="3" spans="1:55" ht="15" customHeight="1" thickBot="1" x14ac:dyDescent="0.25">
      <c r="B3" s="54"/>
      <c r="C3" s="105" t="s">
        <v>61</v>
      </c>
      <c r="D3" s="56"/>
      <c r="E3" s="56"/>
      <c r="F3" s="57"/>
      <c r="G3" s="57"/>
      <c r="H3" s="57"/>
      <c r="I3" s="57"/>
      <c r="J3" s="57"/>
      <c r="K3" s="57"/>
    </row>
    <row r="4" spans="1:55" ht="3.75" customHeight="1" thickTop="1" x14ac:dyDescent="0.2">
      <c r="B4" s="54"/>
      <c r="C4" s="104"/>
      <c r="D4" s="56"/>
      <c r="E4" s="56"/>
      <c r="F4" s="57"/>
      <c r="G4" s="57"/>
      <c r="H4" s="57"/>
      <c r="I4" s="57"/>
      <c r="J4" s="57"/>
      <c r="K4" s="57"/>
    </row>
    <row r="5" spans="1:55" ht="16.5" customHeight="1" x14ac:dyDescent="0.25">
      <c r="B5" s="80" t="s">
        <v>23</v>
      </c>
      <c r="C5" s="173">
        <f>'Berechnungstool 2025'!C12</f>
        <v>0</v>
      </c>
      <c r="D5" s="106" t="s">
        <v>59</v>
      </c>
      <c r="E5" s="54"/>
      <c r="F5" s="203" t="s">
        <v>58</v>
      </c>
      <c r="G5" s="203"/>
      <c r="H5" s="203"/>
      <c r="I5" s="203"/>
      <c r="J5" s="203"/>
      <c r="K5" s="57"/>
    </row>
    <row r="6" spans="1:55" ht="3.75" customHeight="1" x14ac:dyDescent="0.25">
      <c r="B6" s="80"/>
      <c r="C6" s="81"/>
      <c r="D6" s="106"/>
      <c r="E6" s="54"/>
      <c r="F6" s="203"/>
      <c r="G6" s="203"/>
      <c r="H6" s="203"/>
      <c r="I6" s="203"/>
      <c r="J6" s="203"/>
      <c r="K6" s="57"/>
    </row>
    <row r="7" spans="1:55" ht="16.5" customHeight="1" x14ac:dyDescent="0.25">
      <c r="B7" s="80" t="s">
        <v>24</v>
      </c>
      <c r="C7" s="173">
        <f>'Berechnungstool 2025'!C14</f>
        <v>0</v>
      </c>
      <c r="D7" s="106" t="s">
        <v>59</v>
      </c>
      <c r="E7" s="54"/>
      <c r="F7" s="204"/>
      <c r="G7" s="204"/>
      <c r="H7" s="204"/>
      <c r="I7" s="204"/>
      <c r="J7" s="204"/>
      <c r="K7" s="58"/>
    </row>
    <row r="8" spans="1:55" ht="3.75" customHeight="1" x14ac:dyDescent="0.25">
      <c r="B8" s="80"/>
      <c r="C8" s="81"/>
      <c r="D8" s="106"/>
      <c r="E8" s="54"/>
      <c r="F8" s="204"/>
      <c r="G8" s="204"/>
      <c r="H8" s="204"/>
      <c r="I8" s="204"/>
      <c r="J8" s="204"/>
      <c r="K8" s="59"/>
    </row>
    <row r="9" spans="1:55" ht="16.5" customHeight="1" x14ac:dyDescent="0.25">
      <c r="B9" s="80" t="s">
        <v>25</v>
      </c>
      <c r="C9" s="173">
        <f>'Berechnungstool 2025'!C16</f>
        <v>0</v>
      </c>
      <c r="D9" s="106" t="s">
        <v>60</v>
      </c>
      <c r="E9" s="54"/>
      <c r="F9" s="204"/>
      <c r="G9" s="204"/>
      <c r="H9" s="204"/>
      <c r="I9" s="204"/>
      <c r="J9" s="204"/>
      <c r="K9" s="59"/>
    </row>
    <row r="10" spans="1:55" s="46" customFormat="1" ht="15" customHeight="1" x14ac:dyDescent="0.2">
      <c r="A10" s="44"/>
      <c r="B10" s="100" t="s">
        <v>26</v>
      </c>
      <c r="C10" s="77"/>
      <c r="D10" s="66"/>
      <c r="E10" s="66"/>
      <c r="F10" s="57"/>
      <c r="G10" s="66"/>
      <c r="H10" s="186"/>
      <c r="I10" s="186"/>
      <c r="J10" s="186"/>
      <c r="K10" s="186"/>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174"/>
    </row>
    <row r="11" spans="1:55" s="46" customFormat="1" ht="7.5" customHeight="1" thickBot="1" x14ac:dyDescent="0.25">
      <c r="A11" s="44"/>
      <c r="B11" s="60"/>
      <c r="C11" s="60"/>
      <c r="D11" s="60"/>
      <c r="E11" s="60"/>
      <c r="F11" s="65"/>
      <c r="G11" s="65"/>
      <c r="H11" s="65"/>
      <c r="I11" s="65"/>
      <c r="J11" s="65"/>
      <c r="K11" s="61"/>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174"/>
    </row>
    <row r="12" spans="1:55" ht="15.75" customHeight="1" thickTop="1" thickBot="1" x14ac:dyDescent="0.25">
      <c r="B12" s="185"/>
      <c r="C12" s="185"/>
      <c r="D12" s="185"/>
      <c r="E12" s="185"/>
      <c r="F12" s="185"/>
      <c r="G12" s="185"/>
      <c r="H12" s="185"/>
      <c r="I12" s="185"/>
      <c r="J12" s="185"/>
      <c r="K12" s="185"/>
    </row>
    <row r="13" spans="1:55" ht="22.5" customHeight="1" thickTop="1" x14ac:dyDescent="0.2">
      <c r="B13" s="208"/>
      <c r="C13" s="200" t="s">
        <v>20</v>
      </c>
      <c r="D13" s="201"/>
      <c r="E13" s="202"/>
      <c r="F13" s="197" t="s">
        <v>33</v>
      </c>
      <c r="G13" s="198"/>
      <c r="H13" s="198"/>
      <c r="I13" s="199"/>
      <c r="J13" s="195" t="s">
        <v>38</v>
      </c>
      <c r="K13" s="196"/>
      <c r="M13" s="184" t="s">
        <v>132</v>
      </c>
      <c r="N13" s="184"/>
      <c r="O13" s="184"/>
      <c r="P13" s="184" t="s">
        <v>116</v>
      </c>
      <c r="Q13" s="184"/>
      <c r="R13" s="184"/>
      <c r="S13" s="184" t="s">
        <v>113</v>
      </c>
      <c r="T13" s="184"/>
      <c r="U13" s="184"/>
      <c r="V13" s="184" t="s">
        <v>109</v>
      </c>
      <c r="W13" s="184"/>
      <c r="X13" s="184"/>
      <c r="Y13" s="184" t="s">
        <v>107</v>
      </c>
      <c r="Z13" s="184"/>
      <c r="AA13" s="184"/>
      <c r="AB13" s="184" t="s">
        <v>108</v>
      </c>
      <c r="AC13" s="184"/>
      <c r="AD13" s="184"/>
      <c r="AE13" s="184" t="s">
        <v>99</v>
      </c>
      <c r="AF13" s="184"/>
      <c r="AG13" s="184"/>
      <c r="AH13" s="184" t="s">
        <v>94</v>
      </c>
      <c r="AI13" s="184"/>
      <c r="AJ13" s="184"/>
      <c r="AK13" s="184" t="s">
        <v>91</v>
      </c>
      <c r="AL13" s="184"/>
      <c r="AM13" s="184"/>
      <c r="AN13" s="184" t="s">
        <v>87</v>
      </c>
      <c r="AO13" s="184"/>
      <c r="AP13" s="184"/>
      <c r="AQ13" s="184" t="s">
        <v>88</v>
      </c>
      <c r="AR13" s="184"/>
      <c r="AS13" s="184"/>
      <c r="AT13" s="184" t="s">
        <v>89</v>
      </c>
      <c r="AU13" s="184"/>
      <c r="AV13" s="184"/>
    </row>
    <row r="14" spans="1:55" ht="31.5" customHeight="1" thickBot="1" x14ac:dyDescent="0.25">
      <c r="B14" s="209"/>
      <c r="C14" s="82" t="s">
        <v>27</v>
      </c>
      <c r="D14" s="83" t="s">
        <v>35</v>
      </c>
      <c r="E14" s="86" t="s">
        <v>34</v>
      </c>
      <c r="F14" s="84" t="s">
        <v>27</v>
      </c>
      <c r="G14" s="85" t="s">
        <v>36</v>
      </c>
      <c r="H14" s="85" t="s">
        <v>37</v>
      </c>
      <c r="I14" s="86" t="s">
        <v>34</v>
      </c>
      <c r="J14" s="101" t="s">
        <v>34</v>
      </c>
      <c r="K14" s="102" t="s">
        <v>39</v>
      </c>
      <c r="M14" s="48" t="s">
        <v>40</v>
      </c>
      <c r="N14" s="47" t="s">
        <v>33</v>
      </c>
      <c r="O14" s="48" t="s">
        <v>34</v>
      </c>
      <c r="P14" s="48" t="s">
        <v>40</v>
      </c>
      <c r="Q14" s="47" t="s">
        <v>33</v>
      </c>
      <c r="R14" s="48" t="s">
        <v>34</v>
      </c>
      <c r="S14" s="48" t="s">
        <v>40</v>
      </c>
      <c r="T14" s="47" t="s">
        <v>33</v>
      </c>
      <c r="U14" s="48" t="s">
        <v>34</v>
      </c>
      <c r="V14" s="48" t="s">
        <v>40</v>
      </c>
      <c r="W14" s="47" t="s">
        <v>33</v>
      </c>
      <c r="X14" s="48" t="s">
        <v>34</v>
      </c>
      <c r="Y14" s="48" t="s">
        <v>40</v>
      </c>
      <c r="Z14" s="47" t="s">
        <v>33</v>
      </c>
      <c r="AA14" s="48" t="s">
        <v>34</v>
      </c>
      <c r="AB14" s="48" t="s">
        <v>40</v>
      </c>
      <c r="AC14" s="47" t="s">
        <v>33</v>
      </c>
      <c r="AD14" s="48" t="s">
        <v>34</v>
      </c>
      <c r="AE14" s="48" t="s">
        <v>40</v>
      </c>
      <c r="AF14" s="47" t="s">
        <v>33</v>
      </c>
      <c r="AG14" s="48" t="s">
        <v>34</v>
      </c>
      <c r="AH14" s="48" t="s">
        <v>40</v>
      </c>
      <c r="AI14" s="47" t="s">
        <v>33</v>
      </c>
      <c r="AJ14" s="48" t="s">
        <v>34</v>
      </c>
      <c r="AK14" s="48" t="s">
        <v>40</v>
      </c>
      <c r="AL14" s="47" t="s">
        <v>33</v>
      </c>
      <c r="AM14" s="48" t="s">
        <v>34</v>
      </c>
      <c r="AN14" s="48" t="s">
        <v>40</v>
      </c>
      <c r="AO14" s="47" t="s">
        <v>33</v>
      </c>
      <c r="AP14" s="48" t="s">
        <v>34</v>
      </c>
      <c r="AQ14" s="48" t="s">
        <v>40</v>
      </c>
      <c r="AR14" s="47" t="s">
        <v>33</v>
      </c>
      <c r="AS14" s="48" t="s">
        <v>34</v>
      </c>
      <c r="AT14" s="48" t="s">
        <v>40</v>
      </c>
      <c r="AU14" s="47" t="s">
        <v>33</v>
      </c>
      <c r="AV14" s="48" t="s">
        <v>34</v>
      </c>
    </row>
    <row r="15" spans="1:55" s="37" customFormat="1" ht="21.75" customHeight="1" thickTop="1" x14ac:dyDescent="0.2">
      <c r="A15" s="43"/>
      <c r="B15" s="49" t="s">
        <v>41</v>
      </c>
      <c r="C15" s="71">
        <f>AVERAGE(C16:C31)</f>
        <v>80.064375000000013</v>
      </c>
      <c r="D15" s="72">
        <f t="shared" ref="D15:K15" si="0">AVERAGE(D16:D31)</f>
        <v>0</v>
      </c>
      <c r="E15" s="62">
        <f t="shared" si="0"/>
        <v>0</v>
      </c>
      <c r="F15" s="71">
        <f t="shared" si="0"/>
        <v>27.262499999999999</v>
      </c>
      <c r="G15" s="72">
        <f t="shared" si="0"/>
        <v>0</v>
      </c>
      <c r="H15" s="72">
        <f t="shared" si="0"/>
        <v>0</v>
      </c>
      <c r="I15" s="62">
        <f t="shared" si="0"/>
        <v>0</v>
      </c>
      <c r="J15" s="62">
        <f t="shared" si="0"/>
        <v>0</v>
      </c>
      <c r="K15" s="97">
        <f t="shared" si="0"/>
        <v>0</v>
      </c>
      <c r="L15" s="87"/>
      <c r="M15" s="68">
        <f t="shared" ref="M15:O15" si="1">AVERAGE(M16:M31)</f>
        <v>0</v>
      </c>
      <c r="N15" s="68">
        <f t="shared" si="1"/>
        <v>0</v>
      </c>
      <c r="O15" s="67">
        <f t="shared" si="1"/>
        <v>0</v>
      </c>
      <c r="P15" s="68">
        <f t="shared" ref="P15:R15" si="2">AVERAGE(P16:P31)</f>
        <v>0</v>
      </c>
      <c r="Q15" s="68">
        <f t="shared" si="2"/>
        <v>0</v>
      </c>
      <c r="R15" s="67">
        <f t="shared" si="2"/>
        <v>0</v>
      </c>
      <c r="S15" s="68">
        <f t="shared" ref="S15:U15" si="3">AVERAGE(S16:S31)</f>
        <v>0</v>
      </c>
      <c r="T15" s="68">
        <f t="shared" si="3"/>
        <v>0</v>
      </c>
      <c r="U15" s="67">
        <f t="shared" si="3"/>
        <v>0</v>
      </c>
      <c r="V15" s="68">
        <f t="shared" ref="V15:X15" si="4">AVERAGE(V16:V31)</f>
        <v>0</v>
      </c>
      <c r="W15" s="68">
        <f t="shared" si="4"/>
        <v>0</v>
      </c>
      <c r="X15" s="67">
        <f t="shared" si="4"/>
        <v>0</v>
      </c>
      <c r="Y15" s="68">
        <f t="shared" ref="Y15:AV15" si="5">AVERAGE(Y16:Y31)</f>
        <v>0</v>
      </c>
      <c r="Z15" s="68">
        <f t="shared" si="5"/>
        <v>0</v>
      </c>
      <c r="AA15" s="67">
        <f t="shared" si="5"/>
        <v>0</v>
      </c>
      <c r="AB15" s="68">
        <f t="shared" si="5"/>
        <v>0</v>
      </c>
      <c r="AC15" s="68">
        <f t="shared" si="5"/>
        <v>0</v>
      </c>
      <c r="AD15" s="67">
        <f t="shared" si="5"/>
        <v>0</v>
      </c>
      <c r="AE15" s="68">
        <f t="shared" si="5"/>
        <v>0</v>
      </c>
      <c r="AF15" s="68">
        <f t="shared" si="5"/>
        <v>0</v>
      </c>
      <c r="AG15" s="67">
        <f t="shared" si="5"/>
        <v>0</v>
      </c>
      <c r="AH15" s="68">
        <f t="shared" si="5"/>
        <v>0</v>
      </c>
      <c r="AI15" s="68">
        <f t="shared" si="5"/>
        <v>0</v>
      </c>
      <c r="AJ15" s="67">
        <f t="shared" si="5"/>
        <v>0</v>
      </c>
      <c r="AK15" s="68">
        <f t="shared" si="5"/>
        <v>0</v>
      </c>
      <c r="AL15" s="68">
        <f t="shared" si="5"/>
        <v>0</v>
      </c>
      <c r="AM15" s="67">
        <f t="shared" si="5"/>
        <v>0</v>
      </c>
      <c r="AN15" s="68">
        <f t="shared" si="5"/>
        <v>0</v>
      </c>
      <c r="AO15" s="68">
        <f t="shared" si="5"/>
        <v>0</v>
      </c>
      <c r="AP15" s="67">
        <f t="shared" si="5"/>
        <v>0</v>
      </c>
      <c r="AQ15" s="68">
        <f t="shared" si="5"/>
        <v>0</v>
      </c>
      <c r="AR15" s="68">
        <f t="shared" si="5"/>
        <v>0</v>
      </c>
      <c r="AS15" s="67">
        <f t="shared" si="5"/>
        <v>0</v>
      </c>
      <c r="AT15" s="68">
        <f t="shared" si="5"/>
        <v>0</v>
      </c>
      <c r="AU15" s="68">
        <f t="shared" si="5"/>
        <v>0</v>
      </c>
      <c r="AV15" s="67">
        <f t="shared" si="5"/>
        <v>0</v>
      </c>
      <c r="AW15" s="36"/>
      <c r="AX15" s="36"/>
      <c r="AY15" s="36"/>
      <c r="AZ15" s="36"/>
      <c r="BA15" s="36"/>
      <c r="BB15" s="36"/>
      <c r="BC15" s="43"/>
    </row>
    <row r="16" spans="1:55" ht="16.5" customHeight="1" x14ac:dyDescent="0.2">
      <c r="B16" s="50" t="s">
        <v>52</v>
      </c>
      <c r="C16" s="92">
        <f>'Datenbasis 2025'!C2</f>
        <v>40</v>
      </c>
      <c r="D16" s="93">
        <f>'Datenbasis 2025'!B2*$C$5</f>
        <v>0</v>
      </c>
      <c r="E16" s="73">
        <f>IF($C$5=0,0,SUM(C16:D16))</f>
        <v>0</v>
      </c>
      <c r="F16" s="92">
        <f>'Datenbasis 2025'!G2</f>
        <v>0</v>
      </c>
      <c r="G16" s="93">
        <f>'Datenbasis 2025'!E2*$C$7</f>
        <v>0</v>
      </c>
      <c r="H16" s="93">
        <f>'Datenbasis 2025'!F2*$C$9</f>
        <v>0</v>
      </c>
      <c r="I16" s="73">
        <f>IF(SUM($C$7,$C$9)=0,0,SUM(F16:H16))</f>
        <v>0</v>
      </c>
      <c r="J16" s="98">
        <f>E16+I16</f>
        <v>0</v>
      </c>
      <c r="K16" s="99">
        <f t="shared" ref="K16:K31" si="6">IF($J16=0,0,(J16/R16)-1)</f>
        <v>0</v>
      </c>
      <c r="L16" s="87"/>
      <c r="M16" s="69">
        <f>IF($C$5=0,0,'Datenbasis 2024'!$C2+$C$5*'Datenbasis 2024'!$B2)</f>
        <v>0</v>
      </c>
      <c r="N16" s="69">
        <f>IF($C$7+$C$9=0,0,'Datenbasis 2024'!$G2+$C$7*'Datenbasis 2024'!$E2+$C$9*'Datenbasis 2024'!$F2)</f>
        <v>0</v>
      </c>
      <c r="O16" s="70">
        <f>IF($J16=0,0,SUM(M16:N16))</f>
        <v>0</v>
      </c>
      <c r="P16" s="69">
        <f>IF($C$5=0,0,'Datenbasis 2023'!$C2+$C$5*'Datenbasis 2023'!$B2)</f>
        <v>0</v>
      </c>
      <c r="Q16" s="69">
        <f>IF($C$7+$C$9=0,0,'Datenbasis 2023'!$G2+$C$7*'Datenbasis 2023'!$E2+$C$9*'Datenbasis 2023'!$F2)</f>
        <v>0</v>
      </c>
      <c r="R16" s="70">
        <f>IF($J16=0,0,SUM(P16:Q16))</f>
        <v>0</v>
      </c>
      <c r="S16" s="69">
        <f>IF($C$5=0,0,'Datenbasis 2022'!$C2+$C$5*'Datenbasis 2022'!$B2)</f>
        <v>0</v>
      </c>
      <c r="T16" s="69">
        <f>IF($C$7+$C$9=0,0,'Datenbasis 2022'!$G2+$C$7*'Datenbasis 2022'!$E2+$C$9*'Datenbasis 2022'!$F2)</f>
        <v>0</v>
      </c>
      <c r="U16" s="70">
        <f>IF($J16=0,0,SUM(S16:T16))</f>
        <v>0</v>
      </c>
      <c r="V16" s="69">
        <f>IF($C$5=0,0,'Datenbasis 2021'!$C2+$C$5*'Datenbasis 2021'!$B2)</f>
        <v>0</v>
      </c>
      <c r="W16" s="69">
        <f>IF($C$7+$C$9=0,0,'Datenbasis 2021'!$G2+$C$7*'Datenbasis 2021'!$E2+$C$9*'Datenbasis 2021'!$F2)</f>
        <v>0</v>
      </c>
      <c r="X16" s="70">
        <f>IF($J16=0,0,SUM(V16:W16))</f>
        <v>0</v>
      </c>
      <c r="Y16" s="69">
        <f>IF($C$5=0,0,'Datenbasis 2020'!$C2+$C$5*'Datenbasis 2020'!$B2)</f>
        <v>0</v>
      </c>
      <c r="Z16" s="69">
        <f>IF($C$7+$C$9=0,0,'Datenbasis 2020'!$G2+$C$7*'Datenbasis 2020'!$E2+$C$9*'Datenbasis 2020'!$F2)</f>
        <v>0</v>
      </c>
      <c r="AA16" s="70">
        <f>IF($J16=0,0,SUM(Y16:Z16))</f>
        <v>0</v>
      </c>
      <c r="AB16" s="69">
        <f>IF($C$5=0,0,'Datenbasis 2019'!$C2+$C$5*'Datenbasis 2019'!$B2)</f>
        <v>0</v>
      </c>
      <c r="AC16" s="69">
        <f>IF($C$7+$C$9=0,0,'Datenbasis 2019'!$G2+$C$7*'Datenbasis 2019'!$E2+$C$9*'Datenbasis 2019'!$F2)</f>
        <v>0</v>
      </c>
      <c r="AD16" s="70">
        <f>IF($J16=0,0,SUM(AB16:AC16))</f>
        <v>0</v>
      </c>
      <c r="AE16" s="69">
        <f>IF($C$5=0,0,'Datenbasis 2018'!$C2+$C$5*'Datenbasis 2018'!$B2)</f>
        <v>0</v>
      </c>
      <c r="AF16" s="69">
        <f>IF($C$7+$C$9=0,0,'Datenbasis 2018'!$G2+$C$7*'Datenbasis 2018'!$E2+$C$9*'Datenbasis 2018'!$F2)</f>
        <v>0</v>
      </c>
      <c r="AG16" s="70">
        <f>IF($J16=0,0,SUM(AE16:AF16))</f>
        <v>0</v>
      </c>
      <c r="AH16" s="69">
        <f>IF($C$5=0,0,'Datenbasis 2017'!$C2+$C$5*'Datenbasis 2017'!$B2)</f>
        <v>0</v>
      </c>
      <c r="AI16" s="69">
        <f>IF($C$7+$C$9=0,0,'Datenbasis 2017'!$G2+$C$7*'Datenbasis 2017'!$E2+$C$9*'Datenbasis 2017'!$F2)</f>
        <v>0</v>
      </c>
      <c r="AJ16" s="70">
        <f>IF($J16=0,0,SUM(AH16:AI16))</f>
        <v>0</v>
      </c>
      <c r="AK16" s="69">
        <f>IF($C$5=0,0,'Datenbasis 2016'!$C2+$C$5*'Datenbasis 2016'!$B2)</f>
        <v>0</v>
      </c>
      <c r="AL16" s="69">
        <f>IF($C$7+$C$9=0,0,'Datenbasis 2016'!$G2+$C$7*'Datenbasis 2016'!$E2+$C$9*'Datenbasis 2016'!$F2)</f>
        <v>0</v>
      </c>
      <c r="AM16" s="70">
        <f>IF($J16=0,0,SUM(AK16:AL16))</f>
        <v>0</v>
      </c>
      <c r="AN16" s="69">
        <f>IF($C$5=0,0,'Datenbasis 2015'!$C2+$C$5*'Datenbasis 2015'!$B2)</f>
        <v>0</v>
      </c>
      <c r="AO16" s="69">
        <f>IF($C$7+$C$9=0,0,'Datenbasis 2015'!$G2+$C$7*'Datenbasis 2015'!$E2+$C$9*'Datenbasis 2015'!$F2)</f>
        <v>0</v>
      </c>
      <c r="AP16" s="70">
        <f>IF($J16=0,0,SUM(AN16:AO16))</f>
        <v>0</v>
      </c>
      <c r="AQ16" s="69">
        <f>IF($C$5=0,0,'Datenbasis 2014'!C2+$C$5*'Datenbasis 2014'!B2)</f>
        <v>0</v>
      </c>
      <c r="AR16" s="69">
        <f>IF($C$7+$C$9=0,0,'Datenbasis 2014'!G2+$C$7*'Datenbasis 2014'!E2+$C$9*'Datenbasis 2014'!F2)</f>
        <v>0</v>
      </c>
      <c r="AS16" s="70">
        <f>IF($J16=0,0,SUM(AQ16:AR16))</f>
        <v>0</v>
      </c>
      <c r="AT16" s="69">
        <f>IF($C$5=0,0,'Datenbasis 2013'!C2+$C$5*'Datenbasis 2013'!B2)</f>
        <v>0</v>
      </c>
      <c r="AU16" s="69">
        <f>IF($C$7+$C$9=0,0,'Datenbasis 2013'!G2+$C$7*'Datenbasis 2013'!E2+$C$9*'Datenbasis 2013'!F2)</f>
        <v>0</v>
      </c>
      <c r="AV16" s="70">
        <f>IF($J16=0,0,SUM(AT16:AU16))</f>
        <v>0</v>
      </c>
    </row>
    <row r="17" spans="2:48" ht="16.5" customHeight="1" x14ac:dyDescent="0.2">
      <c r="B17" s="50" t="s">
        <v>42</v>
      </c>
      <c r="C17" s="92">
        <f>'Datenbasis 2025'!C3</f>
        <v>62.76</v>
      </c>
      <c r="D17" s="93">
        <f>'Datenbasis 2025'!B3*$C$5</f>
        <v>0</v>
      </c>
      <c r="E17" s="73">
        <f t="shared" ref="E17:E31" si="7">IF($C$5=0,0,SUM(C17:D17))</f>
        <v>0</v>
      </c>
      <c r="F17" s="92">
        <f>'Datenbasis 2025'!G3</f>
        <v>0</v>
      </c>
      <c r="G17" s="93">
        <f>'Datenbasis 2025'!E3*$C$7</f>
        <v>0</v>
      </c>
      <c r="H17" s="93">
        <f>'Datenbasis 2025'!F3*$C$9</f>
        <v>0</v>
      </c>
      <c r="I17" s="73">
        <f t="shared" ref="I17:I31" si="8">IF(SUM($C$7,$C$9)=0,0,SUM(F17:H17))</f>
        <v>0</v>
      </c>
      <c r="J17" s="98">
        <f t="shared" ref="J17:J31" si="9">E17+I17</f>
        <v>0</v>
      </c>
      <c r="K17" s="99">
        <f t="shared" si="6"/>
        <v>0</v>
      </c>
      <c r="L17" s="87"/>
      <c r="M17" s="69">
        <f>IF($C$5=0,0,'Datenbasis 2024'!$C3+$C$5*'Datenbasis 2024'!$B3)</f>
        <v>0</v>
      </c>
      <c r="N17" s="69">
        <f>IF($C$7+$C$9=0,0,'Datenbasis 2024'!$G3+$C$7*'Datenbasis 2024'!$E3+$C$9*'Datenbasis 2024'!$F3)</f>
        <v>0</v>
      </c>
      <c r="O17" s="70">
        <f t="shared" ref="O17:O31" si="10">IF($J17=0,0,SUM(M17:N17))</f>
        <v>0</v>
      </c>
      <c r="P17" s="69">
        <f>IF($C$5=0,0,'Datenbasis 2023'!$C3+$C$5*'Datenbasis 2023'!$B3)</f>
        <v>0</v>
      </c>
      <c r="Q17" s="69">
        <f>IF($C$7+$C$9=0,0,'Datenbasis 2023'!$G3+$C$7*'Datenbasis 2023'!$E3+$C$9*'Datenbasis 2023'!$F3)</f>
        <v>0</v>
      </c>
      <c r="R17" s="70">
        <f t="shared" ref="R17:R31" si="11">IF($J17=0,0,SUM(P17:Q17))</f>
        <v>0</v>
      </c>
      <c r="S17" s="69">
        <f>IF($C$5=0,0,'Datenbasis 2022'!$C3+$C$5*'Datenbasis 2022'!$B3)</f>
        <v>0</v>
      </c>
      <c r="T17" s="69">
        <f>IF($C$7+$C$9=0,0,'Datenbasis 2022'!$G3+$C$7*'Datenbasis 2022'!$E3+$C$9*'Datenbasis 2022'!$F3)</f>
        <v>0</v>
      </c>
      <c r="U17" s="70">
        <f t="shared" ref="U17:U31" si="12">IF($J17=0,0,SUM(S17:T17))</f>
        <v>0</v>
      </c>
      <c r="V17" s="69">
        <f>IF($C$5=0,0,'Datenbasis 2021'!$C3+$C$5*'Datenbasis 2021'!$B3)</f>
        <v>0</v>
      </c>
      <c r="W17" s="69">
        <f>IF($C$7+$C$9=0,0,'Datenbasis 2021'!$G3+$C$7*'Datenbasis 2021'!$E3+$C$9*'Datenbasis 2021'!$F3)</f>
        <v>0</v>
      </c>
      <c r="X17" s="70">
        <f t="shared" ref="X17:X31" si="13">IF($J17=0,0,SUM(V17:W17))</f>
        <v>0</v>
      </c>
      <c r="Y17" s="69">
        <f>IF($C$5=0,0,'Datenbasis 2020'!$C3+$C$5*'Datenbasis 2020'!$B3)</f>
        <v>0</v>
      </c>
      <c r="Z17" s="69">
        <f>IF($C$7+$C$9=0,0,'Datenbasis 2020'!$G3+$C$7*'Datenbasis 2020'!$E3+$C$9*'Datenbasis 2020'!$F3)</f>
        <v>0</v>
      </c>
      <c r="AA17" s="70">
        <f t="shared" ref="AA17:AA31" si="14">IF($J17=0,0,SUM(Y17:Z17))</f>
        <v>0</v>
      </c>
      <c r="AB17" s="69">
        <f>IF($C$5=0,0,'Datenbasis 2019'!$C3+$C$5*'Datenbasis 2019'!$B3)</f>
        <v>0</v>
      </c>
      <c r="AC17" s="69">
        <f>IF($C$7+$C$9=0,0,'Datenbasis 2019'!$G3+$C$7*'Datenbasis 2019'!$E3+$C$9*'Datenbasis 2019'!$F3)</f>
        <v>0</v>
      </c>
      <c r="AD17" s="70">
        <f t="shared" ref="AD17:AD31" si="15">IF($J17=0,0,SUM(AB17:AC17))</f>
        <v>0</v>
      </c>
      <c r="AE17" s="69">
        <f>IF($C$5=0,0,'Datenbasis 2018'!$C3+$C$5*'Datenbasis 2018'!$B3)</f>
        <v>0</v>
      </c>
      <c r="AF17" s="69">
        <f>IF($C$7+$C$9=0,0,'Datenbasis 2018'!$G3+$C$7*'Datenbasis 2018'!$E3+$C$9*'Datenbasis 2018'!$F3)</f>
        <v>0</v>
      </c>
      <c r="AG17" s="70">
        <f t="shared" ref="AG17:AG31" si="16">IF($J17=0,0,SUM(AE17:AF17))</f>
        <v>0</v>
      </c>
      <c r="AH17" s="69">
        <f>IF($C$5=0,0,'Datenbasis 2017'!$C3+$C$5*'Datenbasis 2017'!$B3)</f>
        <v>0</v>
      </c>
      <c r="AI17" s="69">
        <f>IF($C$7+$C$9=0,0,'Datenbasis 2017'!$G3+$C$7*'Datenbasis 2017'!$E3+$C$9*'Datenbasis 2017'!$F3)</f>
        <v>0</v>
      </c>
      <c r="AJ17" s="70">
        <f t="shared" ref="AJ17:AJ31" si="17">IF($J17=0,0,SUM(AH17:AI17))</f>
        <v>0</v>
      </c>
      <c r="AK17" s="69">
        <f>IF($C$5=0,0,'Datenbasis 2016'!$C3+$C$5*'Datenbasis 2016'!$B3)</f>
        <v>0</v>
      </c>
      <c r="AL17" s="69">
        <f>IF($C$7+$C$9=0,0,'Datenbasis 2016'!$G3+$C$7*'Datenbasis 2016'!$E3+$C$9*'Datenbasis 2016'!$F3)</f>
        <v>0</v>
      </c>
      <c r="AM17" s="70">
        <f t="shared" ref="AM17:AM31" si="18">IF($J17=0,0,SUM(AK17:AL17))</f>
        <v>0</v>
      </c>
      <c r="AN17" s="69">
        <f>IF($C$5=0,0,'Datenbasis 2015'!$C3+$C$5*'Datenbasis 2015'!$B3)</f>
        <v>0</v>
      </c>
      <c r="AO17" s="69">
        <f>IF($C$7+$C$9=0,0,'Datenbasis 2015'!$G3+$C$7*'Datenbasis 2015'!$E3+$C$9*'Datenbasis 2015'!$F3)</f>
        <v>0</v>
      </c>
      <c r="AP17" s="70">
        <f t="shared" ref="AP17:AP31" si="19">IF($J17=0,0,SUM(AN17:AO17))</f>
        <v>0</v>
      </c>
      <c r="AQ17" s="69">
        <f>IF($C$5=0,0,'Datenbasis 2014'!C3+$C$5*'Datenbasis 2014'!B3)</f>
        <v>0</v>
      </c>
      <c r="AR17" s="69">
        <f>IF($C$7+$C$9=0,0,'Datenbasis 2014'!G3+$C$7*'Datenbasis 2014'!E3+$C$9*'Datenbasis 2014'!F3)</f>
        <v>0</v>
      </c>
      <c r="AS17" s="70">
        <f t="shared" ref="AS17:AS31" si="20">IF($J17=0,0,SUM(AQ17:AR17))</f>
        <v>0</v>
      </c>
      <c r="AT17" s="69">
        <f>IF($C$5=0,0,'Datenbasis 2013'!C3+$C$5*'Datenbasis 2013'!B3)</f>
        <v>0</v>
      </c>
      <c r="AU17" s="69">
        <f>IF($C$7+$C$9=0,0,'Datenbasis 2013'!G3+$C$7*'Datenbasis 2013'!E3+$C$9*'Datenbasis 2013'!F3)</f>
        <v>0</v>
      </c>
      <c r="AV17" s="70">
        <f t="shared" ref="AV17:AV31" si="21">IF($J17=0,0,SUM(AT17:AU17))</f>
        <v>0</v>
      </c>
    </row>
    <row r="18" spans="2:48" ht="16.5" customHeight="1" x14ac:dyDescent="0.2">
      <c r="B18" s="50" t="s">
        <v>43</v>
      </c>
      <c r="C18" s="92">
        <f>'Datenbasis 2025'!C4</f>
        <v>130.80000000000001</v>
      </c>
      <c r="D18" s="93">
        <f>'Datenbasis 2025'!B4*$C$5</f>
        <v>0</v>
      </c>
      <c r="E18" s="73">
        <f t="shared" si="7"/>
        <v>0</v>
      </c>
      <c r="F18" s="92">
        <f>'Datenbasis 2025'!G4</f>
        <v>0</v>
      </c>
      <c r="G18" s="93">
        <f>'Datenbasis 2025'!E4*$C$7</f>
        <v>0</v>
      </c>
      <c r="H18" s="93">
        <f>'Datenbasis 2025'!F4*$C$9</f>
        <v>0</v>
      </c>
      <c r="I18" s="73">
        <f t="shared" si="8"/>
        <v>0</v>
      </c>
      <c r="J18" s="98">
        <f t="shared" si="9"/>
        <v>0</v>
      </c>
      <c r="K18" s="99">
        <f t="shared" si="6"/>
        <v>0</v>
      </c>
      <c r="L18" s="87"/>
      <c r="M18" s="69">
        <f>IF($C$5=0,0,'Datenbasis 2024'!$C4+$C$5*'Datenbasis 2024'!$B4)</f>
        <v>0</v>
      </c>
      <c r="N18" s="69">
        <f>IF($C$7+$C$9=0,0,'Datenbasis 2024'!$G4+$C$7*'Datenbasis 2024'!$E4+$C$9*'Datenbasis 2024'!$F4)</f>
        <v>0</v>
      </c>
      <c r="O18" s="70">
        <f t="shared" si="10"/>
        <v>0</v>
      </c>
      <c r="P18" s="69">
        <f>IF($C$5=0,0,'Datenbasis 2023'!$C4+$C$5*'Datenbasis 2023'!$B4)</f>
        <v>0</v>
      </c>
      <c r="Q18" s="69">
        <f>IF($C$7+$C$9=0,0,'Datenbasis 2023'!$G4+$C$7*'Datenbasis 2023'!$E4+$C$9*'Datenbasis 2023'!$F4)</f>
        <v>0</v>
      </c>
      <c r="R18" s="70">
        <f t="shared" si="11"/>
        <v>0</v>
      </c>
      <c r="S18" s="69">
        <f>IF($C$5=0,0,'Datenbasis 2022'!$C4+$C$5*'Datenbasis 2022'!$B4)</f>
        <v>0</v>
      </c>
      <c r="T18" s="69">
        <f>IF($C$7+$C$9=0,0,'Datenbasis 2022'!$G4+$C$7*'Datenbasis 2022'!$E4+$C$9*'Datenbasis 2022'!$F4)</f>
        <v>0</v>
      </c>
      <c r="U18" s="70">
        <f t="shared" si="12"/>
        <v>0</v>
      </c>
      <c r="V18" s="69">
        <f>IF($C$5=0,0,'Datenbasis 2021'!$C4+$C$5*'Datenbasis 2021'!$B4)</f>
        <v>0</v>
      </c>
      <c r="W18" s="69">
        <f>IF($C$7+$C$9=0,0,'Datenbasis 2021'!$G4+$C$7*'Datenbasis 2021'!$E4+$C$9*'Datenbasis 2021'!$F4)</f>
        <v>0</v>
      </c>
      <c r="X18" s="70">
        <f t="shared" si="13"/>
        <v>0</v>
      </c>
      <c r="Y18" s="69">
        <f>IF($C$5=0,0,'Datenbasis 2020'!$C4+$C$5*'Datenbasis 2020'!$B4)</f>
        <v>0</v>
      </c>
      <c r="Z18" s="69">
        <f>IF($C$7+$C$9=0,0,'Datenbasis 2020'!$G4+$C$7*'Datenbasis 2020'!$E4+$C$9*'Datenbasis 2020'!$F4)</f>
        <v>0</v>
      </c>
      <c r="AA18" s="70">
        <f t="shared" si="14"/>
        <v>0</v>
      </c>
      <c r="AB18" s="69">
        <f>IF($C$5=0,0,'Datenbasis 2019'!$C4+$C$5*'Datenbasis 2019'!$B4)</f>
        <v>0</v>
      </c>
      <c r="AC18" s="69">
        <f>IF($C$7+$C$9=0,0,'Datenbasis 2019'!$G4+$C$7*'Datenbasis 2019'!$E4+$C$9*'Datenbasis 2019'!$F4)</f>
        <v>0</v>
      </c>
      <c r="AD18" s="70">
        <f t="shared" si="15"/>
        <v>0</v>
      </c>
      <c r="AE18" s="69">
        <f>IF($C$5=0,0,'Datenbasis 2018'!$C4+$C$5*'Datenbasis 2018'!$B4)</f>
        <v>0</v>
      </c>
      <c r="AF18" s="69">
        <f>IF($C$7+$C$9=0,0,'Datenbasis 2018'!$G4+$C$7*'Datenbasis 2018'!$E4+$C$9*'Datenbasis 2018'!$F4)</f>
        <v>0</v>
      </c>
      <c r="AG18" s="70">
        <f t="shared" si="16"/>
        <v>0</v>
      </c>
      <c r="AH18" s="69">
        <f>IF($C$5=0,0,'Datenbasis 2017'!$C4+$C$5*'Datenbasis 2017'!$B4)</f>
        <v>0</v>
      </c>
      <c r="AI18" s="69">
        <f>IF($C$7+$C$9=0,0,'Datenbasis 2017'!$G4+$C$7*'Datenbasis 2017'!$E4+$C$9*'Datenbasis 2017'!$F4)</f>
        <v>0</v>
      </c>
      <c r="AJ18" s="70">
        <f t="shared" si="17"/>
        <v>0</v>
      </c>
      <c r="AK18" s="69">
        <f>IF($C$5=0,0,'Datenbasis 2016'!$C4+$C$5*'Datenbasis 2016'!$B4)</f>
        <v>0</v>
      </c>
      <c r="AL18" s="69">
        <f>IF($C$7+$C$9=0,0,'Datenbasis 2016'!$G4+$C$7*'Datenbasis 2016'!$E4+$C$9*'Datenbasis 2016'!$F4)</f>
        <v>0</v>
      </c>
      <c r="AM18" s="70">
        <f t="shared" si="18"/>
        <v>0</v>
      </c>
      <c r="AN18" s="69">
        <f>IF($C$5=0,0,'Datenbasis 2015'!$C4+$C$5*'Datenbasis 2015'!$B4)</f>
        <v>0</v>
      </c>
      <c r="AO18" s="69">
        <f>IF($C$7+$C$9=0,0,'Datenbasis 2015'!$G4+$C$7*'Datenbasis 2015'!$E4+$C$9*'Datenbasis 2015'!$F4)</f>
        <v>0</v>
      </c>
      <c r="AP18" s="70">
        <f t="shared" si="19"/>
        <v>0</v>
      </c>
      <c r="AQ18" s="69">
        <f>IF($C$5=0,0,'Datenbasis 2014'!C4+$C$5*'Datenbasis 2014'!B4)</f>
        <v>0</v>
      </c>
      <c r="AR18" s="69">
        <f>IF($C$7+$C$9=0,0,'Datenbasis 2014'!G4+$C$7*'Datenbasis 2014'!E4+$C$9*'Datenbasis 2014'!F4)</f>
        <v>0</v>
      </c>
      <c r="AS18" s="70">
        <f t="shared" si="20"/>
        <v>0</v>
      </c>
      <c r="AT18" s="69">
        <f>IF($C$5=0,0,'Datenbasis 2013'!C4+$C$5*'Datenbasis 2013'!B4)</f>
        <v>0</v>
      </c>
      <c r="AU18" s="69">
        <f>IF($C$7+$C$9=0,0,'Datenbasis 2013'!G4+$C$7*'Datenbasis 2013'!E4+$C$9*'Datenbasis 2013'!F4)</f>
        <v>0</v>
      </c>
      <c r="AV18" s="70">
        <f t="shared" si="21"/>
        <v>0</v>
      </c>
    </row>
    <row r="19" spans="2:48" ht="16.5" customHeight="1" x14ac:dyDescent="0.2">
      <c r="B19" s="50" t="s">
        <v>44</v>
      </c>
      <c r="C19" s="92">
        <f>'Datenbasis 2025'!C5</f>
        <v>51</v>
      </c>
      <c r="D19" s="93">
        <f>'Datenbasis 2025'!B5*$C$5</f>
        <v>0</v>
      </c>
      <c r="E19" s="73">
        <f t="shared" si="7"/>
        <v>0</v>
      </c>
      <c r="F19" s="92">
        <f>'Datenbasis 2025'!G5</f>
        <v>0</v>
      </c>
      <c r="G19" s="93">
        <f>'Datenbasis 2025'!E5*$C$7</f>
        <v>0</v>
      </c>
      <c r="H19" s="93">
        <f>'Datenbasis 2025'!F5*$C$9</f>
        <v>0</v>
      </c>
      <c r="I19" s="73">
        <f t="shared" si="8"/>
        <v>0</v>
      </c>
      <c r="J19" s="98">
        <f t="shared" si="9"/>
        <v>0</v>
      </c>
      <c r="K19" s="99">
        <f t="shared" si="6"/>
        <v>0</v>
      </c>
      <c r="L19" s="87"/>
      <c r="M19" s="69">
        <f>IF($C$5=0,0,'Datenbasis 2024'!$C5+$C$5*'Datenbasis 2024'!$B5)</f>
        <v>0</v>
      </c>
      <c r="N19" s="69">
        <f>IF($C$7+$C$9=0,0,'Datenbasis 2024'!$G5+$C$7*'Datenbasis 2024'!$E5+$C$9*'Datenbasis 2024'!$F5)</f>
        <v>0</v>
      </c>
      <c r="O19" s="70">
        <f t="shared" si="10"/>
        <v>0</v>
      </c>
      <c r="P19" s="69">
        <f>IF($C$5=0,0,'Datenbasis 2023'!$C5+$C$5*'Datenbasis 2023'!$B5)</f>
        <v>0</v>
      </c>
      <c r="Q19" s="69">
        <f>IF($C$7+$C$9=0,0,'Datenbasis 2023'!$G5+$C$7*'Datenbasis 2023'!$E5+$C$9*'Datenbasis 2023'!$F5)</f>
        <v>0</v>
      </c>
      <c r="R19" s="70">
        <f t="shared" si="11"/>
        <v>0</v>
      </c>
      <c r="S19" s="69">
        <f>IF($C$5=0,0,'Datenbasis 2022'!$C5+$C$5*'Datenbasis 2022'!$B5)</f>
        <v>0</v>
      </c>
      <c r="T19" s="69">
        <f>IF($C$7+$C$9=0,0,'Datenbasis 2022'!$G5+$C$7*'Datenbasis 2022'!$E5+$C$9*'Datenbasis 2022'!$F5)</f>
        <v>0</v>
      </c>
      <c r="U19" s="70">
        <f t="shared" si="12"/>
        <v>0</v>
      </c>
      <c r="V19" s="69">
        <f>IF($C$5=0,0,'Datenbasis 2021'!$C5+$C$5*'Datenbasis 2021'!$B5)</f>
        <v>0</v>
      </c>
      <c r="W19" s="69">
        <f>IF($C$7+$C$9=0,0,'Datenbasis 2021'!$G5+$C$7*'Datenbasis 2021'!$E5+$C$9*'Datenbasis 2021'!$F5)</f>
        <v>0</v>
      </c>
      <c r="X19" s="70">
        <f t="shared" si="13"/>
        <v>0</v>
      </c>
      <c r="Y19" s="69">
        <f>IF($C$5=0,0,'Datenbasis 2020'!$C5+$C$5*'Datenbasis 2020'!$B5)</f>
        <v>0</v>
      </c>
      <c r="Z19" s="69">
        <f>IF($C$7+$C$9=0,0,'Datenbasis 2020'!$G5+$C$7*'Datenbasis 2020'!$E5+$C$9*'Datenbasis 2020'!$F5)</f>
        <v>0</v>
      </c>
      <c r="AA19" s="70">
        <f t="shared" si="14"/>
        <v>0</v>
      </c>
      <c r="AB19" s="69">
        <f>IF($C$5=0,0,'Datenbasis 2019'!$C5+$C$5*'Datenbasis 2019'!$B5)</f>
        <v>0</v>
      </c>
      <c r="AC19" s="69">
        <f>IF($C$7+$C$9=0,0,'Datenbasis 2019'!$G5+$C$7*'Datenbasis 2019'!$E5+$C$9*'Datenbasis 2019'!$F5)</f>
        <v>0</v>
      </c>
      <c r="AD19" s="70">
        <f t="shared" si="15"/>
        <v>0</v>
      </c>
      <c r="AE19" s="69">
        <f>IF($C$5=0,0,'Datenbasis 2018'!$C5+$C$5*'Datenbasis 2018'!$B5)</f>
        <v>0</v>
      </c>
      <c r="AF19" s="69">
        <f>IF($C$7+$C$9=0,0,'Datenbasis 2018'!$G5+$C$7*'Datenbasis 2018'!$E5+$C$9*'Datenbasis 2018'!$F5)</f>
        <v>0</v>
      </c>
      <c r="AG19" s="70">
        <f t="shared" si="16"/>
        <v>0</v>
      </c>
      <c r="AH19" s="69">
        <f>IF($C$5=0,0,'Datenbasis 2017'!$C5+$C$5*'Datenbasis 2017'!$B5)</f>
        <v>0</v>
      </c>
      <c r="AI19" s="69">
        <f>IF($C$7+$C$9=0,0,'Datenbasis 2017'!$G5+$C$7*'Datenbasis 2017'!$E5+$C$9*'Datenbasis 2017'!$F5)</f>
        <v>0</v>
      </c>
      <c r="AJ19" s="70">
        <f t="shared" si="17"/>
        <v>0</v>
      </c>
      <c r="AK19" s="69">
        <f>IF($C$5=0,0,'Datenbasis 2016'!$C5+$C$5*'Datenbasis 2016'!$B5)</f>
        <v>0</v>
      </c>
      <c r="AL19" s="69">
        <f>IF($C$7+$C$9=0,0,'Datenbasis 2016'!$G5+$C$7*'Datenbasis 2016'!$E5+$C$9*'Datenbasis 2016'!$F5)</f>
        <v>0</v>
      </c>
      <c r="AM19" s="70">
        <f t="shared" si="18"/>
        <v>0</v>
      </c>
      <c r="AN19" s="69">
        <f>IF($C$5=0,0,'Datenbasis 2015'!$C5+$C$5*'Datenbasis 2015'!$B5)</f>
        <v>0</v>
      </c>
      <c r="AO19" s="69">
        <f>IF($C$7+$C$9=0,0,'Datenbasis 2015'!$G5+$C$7*'Datenbasis 2015'!$E5+$C$9*'Datenbasis 2015'!$F5)</f>
        <v>0</v>
      </c>
      <c r="AP19" s="70">
        <f t="shared" si="19"/>
        <v>0</v>
      </c>
      <c r="AQ19" s="69">
        <f>IF($C$5=0,0,'Datenbasis 2014'!C5+$C$5*'Datenbasis 2014'!B5)</f>
        <v>0</v>
      </c>
      <c r="AR19" s="69">
        <f>IF($C$7+$C$9=0,0,'Datenbasis 2014'!G5+$C$7*'Datenbasis 2014'!E5+$C$9*'Datenbasis 2014'!F5)</f>
        <v>0</v>
      </c>
      <c r="AS19" s="70">
        <f t="shared" si="20"/>
        <v>0</v>
      </c>
      <c r="AT19" s="69">
        <f>IF($C$5=0,0,'Datenbasis 2013'!C5+$C$5*'Datenbasis 2013'!B5)</f>
        <v>0</v>
      </c>
      <c r="AU19" s="69">
        <f>IF($C$7+$C$9=0,0,'Datenbasis 2013'!G5+$C$7*'Datenbasis 2013'!E5+$C$9*'Datenbasis 2013'!F5)</f>
        <v>0</v>
      </c>
      <c r="AV19" s="70">
        <f t="shared" si="21"/>
        <v>0</v>
      </c>
    </row>
    <row r="20" spans="2:48" ht="16.5" customHeight="1" x14ac:dyDescent="0.2">
      <c r="B20" s="50" t="s">
        <v>53</v>
      </c>
      <c r="C20" s="92">
        <f>'Datenbasis 2025'!C6</f>
        <v>96</v>
      </c>
      <c r="D20" s="93">
        <f>'Datenbasis 2025'!B6*$C$5</f>
        <v>0</v>
      </c>
      <c r="E20" s="73">
        <f t="shared" si="7"/>
        <v>0</v>
      </c>
      <c r="F20" s="92">
        <f>'Datenbasis 2025'!G6</f>
        <v>0</v>
      </c>
      <c r="G20" s="93">
        <f>'Datenbasis 2025'!E6*$C$7</f>
        <v>0</v>
      </c>
      <c r="H20" s="93">
        <f>'Datenbasis 2025'!F6*$C$9</f>
        <v>0</v>
      </c>
      <c r="I20" s="73">
        <f t="shared" si="8"/>
        <v>0</v>
      </c>
      <c r="J20" s="98">
        <f t="shared" si="9"/>
        <v>0</v>
      </c>
      <c r="K20" s="99">
        <f t="shared" si="6"/>
        <v>0</v>
      </c>
      <c r="L20" s="87"/>
      <c r="M20" s="69">
        <f>IF($C$5=0,0,'Datenbasis 2024'!$C6+$C$5*'Datenbasis 2024'!$B6)</f>
        <v>0</v>
      </c>
      <c r="N20" s="69">
        <f>IF($C$7+$C$9=0,0,'Datenbasis 2024'!$G6+$C$7*'Datenbasis 2024'!$E6+$C$9*'Datenbasis 2024'!$F6)</f>
        <v>0</v>
      </c>
      <c r="O20" s="70">
        <f t="shared" si="10"/>
        <v>0</v>
      </c>
      <c r="P20" s="69">
        <f>IF($C$5=0,0,'Datenbasis 2023'!$C6+$C$5*'Datenbasis 2023'!$B6)</f>
        <v>0</v>
      </c>
      <c r="Q20" s="69">
        <f>IF($C$7+$C$9=0,0,'Datenbasis 2023'!$G6+$C$7*'Datenbasis 2023'!$E6+$C$9*'Datenbasis 2023'!$F6)</f>
        <v>0</v>
      </c>
      <c r="R20" s="70">
        <f t="shared" si="11"/>
        <v>0</v>
      </c>
      <c r="S20" s="69">
        <f>IF($C$5=0,0,'Datenbasis 2022'!$C6+$C$5*'Datenbasis 2022'!$B6)</f>
        <v>0</v>
      </c>
      <c r="T20" s="69">
        <f>IF($C$7+$C$9=0,0,'Datenbasis 2022'!$G6+$C$7*'Datenbasis 2022'!$E6+$C$9*'Datenbasis 2022'!$F6)</f>
        <v>0</v>
      </c>
      <c r="U20" s="70">
        <f t="shared" si="12"/>
        <v>0</v>
      </c>
      <c r="V20" s="69">
        <f>IF($C$5=0,0,'Datenbasis 2021'!$C6+$C$5*'Datenbasis 2021'!$B6)</f>
        <v>0</v>
      </c>
      <c r="W20" s="69">
        <f>IF($C$7+$C$9=0,0,'Datenbasis 2021'!$G6+$C$7*'Datenbasis 2021'!$E6+$C$9*'Datenbasis 2021'!$F6)</f>
        <v>0</v>
      </c>
      <c r="X20" s="70">
        <f t="shared" si="13"/>
        <v>0</v>
      </c>
      <c r="Y20" s="69">
        <f>IF($C$5=0,0,'Datenbasis 2020'!$C6+$C$5*'Datenbasis 2020'!$B6)</f>
        <v>0</v>
      </c>
      <c r="Z20" s="69">
        <f>IF($C$7+$C$9=0,0,'Datenbasis 2020'!$G6+$C$7*'Datenbasis 2020'!$E6+$C$9*'Datenbasis 2020'!$F6)</f>
        <v>0</v>
      </c>
      <c r="AA20" s="70">
        <f t="shared" si="14"/>
        <v>0</v>
      </c>
      <c r="AB20" s="69">
        <f>IF($C$5=0,0,'Datenbasis 2019'!$C6+$C$5*'Datenbasis 2019'!$B6)</f>
        <v>0</v>
      </c>
      <c r="AC20" s="69">
        <f>IF($C$7+$C$9=0,0,'Datenbasis 2019'!$G6+$C$7*'Datenbasis 2019'!$E6+$C$9*'Datenbasis 2019'!$F6)</f>
        <v>0</v>
      </c>
      <c r="AD20" s="70">
        <f t="shared" si="15"/>
        <v>0</v>
      </c>
      <c r="AE20" s="69">
        <f>IF($C$5=0,0,'Datenbasis 2018'!$C6+$C$5*'Datenbasis 2018'!$B6)</f>
        <v>0</v>
      </c>
      <c r="AF20" s="69">
        <f>IF($C$7+$C$9=0,0,'Datenbasis 2018'!$G6+$C$7*'Datenbasis 2018'!$E6+$C$9*'Datenbasis 2018'!$F6)</f>
        <v>0</v>
      </c>
      <c r="AG20" s="70">
        <f t="shared" si="16"/>
        <v>0</v>
      </c>
      <c r="AH20" s="69">
        <f>IF($C$5=0,0,'Datenbasis 2017'!$C6+$C$5*'Datenbasis 2017'!$B6)</f>
        <v>0</v>
      </c>
      <c r="AI20" s="69">
        <f>IF($C$7+$C$9=0,0,'Datenbasis 2017'!$G6+$C$7*'Datenbasis 2017'!$E6+$C$9*'Datenbasis 2017'!$F6)</f>
        <v>0</v>
      </c>
      <c r="AJ20" s="70">
        <f t="shared" si="17"/>
        <v>0</v>
      </c>
      <c r="AK20" s="69">
        <f>IF($C$5=0,0,'Datenbasis 2016'!$C6+$C$5*'Datenbasis 2016'!$B6)</f>
        <v>0</v>
      </c>
      <c r="AL20" s="69">
        <f>IF($C$7+$C$9=0,0,'Datenbasis 2016'!$G6+$C$7*'Datenbasis 2016'!$E6+$C$9*'Datenbasis 2016'!$F6)</f>
        <v>0</v>
      </c>
      <c r="AM20" s="70">
        <f t="shared" si="18"/>
        <v>0</v>
      </c>
      <c r="AN20" s="69">
        <f>IF($C$5=0,0,'Datenbasis 2015'!$C6+$C$5*'Datenbasis 2015'!$B6)</f>
        <v>0</v>
      </c>
      <c r="AO20" s="69">
        <f>IF($C$7+$C$9=0,0,'Datenbasis 2015'!$G6+$C$7*'Datenbasis 2015'!$E6+$C$9*'Datenbasis 2015'!$F6)</f>
        <v>0</v>
      </c>
      <c r="AP20" s="70">
        <f t="shared" si="19"/>
        <v>0</v>
      </c>
      <c r="AQ20" s="69">
        <f>IF($C$5=0,0,'Datenbasis 2014'!C6+$C$5*'Datenbasis 2014'!B6)</f>
        <v>0</v>
      </c>
      <c r="AR20" s="69">
        <f>IF($C$7+$C$9=0,0,'Datenbasis 2014'!G6+$C$7*'Datenbasis 2014'!E6+$C$9*'Datenbasis 2014'!F6)</f>
        <v>0</v>
      </c>
      <c r="AS20" s="70">
        <f t="shared" si="20"/>
        <v>0</v>
      </c>
      <c r="AT20" s="69">
        <f>IF($C$5=0,0,'Datenbasis 2013'!C6+$C$5*'Datenbasis 2013'!B6)</f>
        <v>0</v>
      </c>
      <c r="AU20" s="69">
        <f>IF($C$7+$C$9=0,0,'Datenbasis 2013'!G6+$C$7*'Datenbasis 2013'!E6+$C$9*'Datenbasis 2013'!F6)</f>
        <v>0</v>
      </c>
      <c r="AV20" s="70">
        <f t="shared" si="21"/>
        <v>0</v>
      </c>
    </row>
    <row r="21" spans="2:48" ht="16.5" customHeight="1" x14ac:dyDescent="0.2">
      <c r="B21" s="50" t="s">
        <v>54</v>
      </c>
      <c r="C21" s="92">
        <f>'Datenbasis 2025'!C7</f>
        <v>98.4</v>
      </c>
      <c r="D21" s="93">
        <f>'Datenbasis 2025'!B7*$C$5</f>
        <v>0</v>
      </c>
      <c r="E21" s="73">
        <f t="shared" si="7"/>
        <v>0</v>
      </c>
      <c r="F21" s="92">
        <f>'Datenbasis 2025'!G7</f>
        <v>144</v>
      </c>
      <c r="G21" s="93">
        <f>'Datenbasis 2025'!E7*$C$7</f>
        <v>0</v>
      </c>
      <c r="H21" s="93">
        <f>'Datenbasis 2025'!F7*$C$9</f>
        <v>0</v>
      </c>
      <c r="I21" s="73">
        <f t="shared" si="8"/>
        <v>0</v>
      </c>
      <c r="J21" s="98">
        <f t="shared" si="9"/>
        <v>0</v>
      </c>
      <c r="K21" s="99">
        <f t="shared" si="6"/>
        <v>0</v>
      </c>
      <c r="L21" s="88"/>
      <c r="M21" s="69">
        <f>IF($C$5=0,0,'Datenbasis 2024'!$C7+$C$5*'Datenbasis 2024'!$B7)</f>
        <v>0</v>
      </c>
      <c r="N21" s="69">
        <f>IF($C$7+$C$9=0,0,'Datenbasis 2024'!$G7+$C$7*'Datenbasis 2024'!$E7+$C$9*'Datenbasis 2024'!$F7)</f>
        <v>0</v>
      </c>
      <c r="O21" s="70">
        <f t="shared" si="10"/>
        <v>0</v>
      </c>
      <c r="P21" s="69">
        <f>IF($C$5=0,0,'Datenbasis 2023'!$C7+$C$5*'Datenbasis 2023'!$B7)</f>
        <v>0</v>
      </c>
      <c r="Q21" s="69">
        <f>IF($C$7+$C$9=0,0,'Datenbasis 2023'!$G7+$C$7*'Datenbasis 2023'!$E7+$C$9*'Datenbasis 2023'!$F7)</f>
        <v>0</v>
      </c>
      <c r="R21" s="70">
        <f t="shared" si="11"/>
        <v>0</v>
      </c>
      <c r="S21" s="69">
        <f>IF($C$5=0,0,'Datenbasis 2022'!$C7+$C$5*'Datenbasis 2022'!$B7)</f>
        <v>0</v>
      </c>
      <c r="T21" s="69">
        <f>IF($C$7+$C$9=0,0,'Datenbasis 2022'!$G7+$C$7*'Datenbasis 2022'!$E7+$C$9*'Datenbasis 2022'!$F7)</f>
        <v>0</v>
      </c>
      <c r="U21" s="70">
        <f t="shared" si="12"/>
        <v>0</v>
      </c>
      <c r="V21" s="69">
        <f>IF($C$5=0,0,'Datenbasis 2021'!$C7+$C$5*'Datenbasis 2021'!$B7)</f>
        <v>0</v>
      </c>
      <c r="W21" s="69">
        <f>IF($C$7+$C$9=0,0,'Datenbasis 2021'!$G7+$C$7*'Datenbasis 2021'!$E7+$C$9*'Datenbasis 2021'!$F7)</f>
        <v>0</v>
      </c>
      <c r="X21" s="70">
        <f t="shared" si="13"/>
        <v>0</v>
      </c>
      <c r="Y21" s="69">
        <f>IF($C$5=0,0,'Datenbasis 2020'!$C7+$C$5*'Datenbasis 2020'!$B7)</f>
        <v>0</v>
      </c>
      <c r="Z21" s="69">
        <f>IF($C$7+$C$9=0,0,'Datenbasis 2020'!$G7+$C$7*'Datenbasis 2020'!$E7+$C$9*'Datenbasis 2020'!$F7)</f>
        <v>0</v>
      </c>
      <c r="AA21" s="70">
        <f t="shared" si="14"/>
        <v>0</v>
      </c>
      <c r="AB21" s="69">
        <f>IF($C$5=0,0,'Datenbasis 2019'!$C7+$C$5*'Datenbasis 2019'!$B7)</f>
        <v>0</v>
      </c>
      <c r="AC21" s="69">
        <f>IF($C$7+$C$9=0,0,'Datenbasis 2019'!$G7+$C$7*'Datenbasis 2019'!$E7+$C$9*'Datenbasis 2019'!$F7)</f>
        <v>0</v>
      </c>
      <c r="AD21" s="70">
        <f t="shared" si="15"/>
        <v>0</v>
      </c>
      <c r="AE21" s="69">
        <f>IF($C$5=0,0,'Datenbasis 2018'!$C7+$C$5*'Datenbasis 2018'!$B7)</f>
        <v>0</v>
      </c>
      <c r="AF21" s="69">
        <f>IF($C$7+$C$9=0,0,'Datenbasis 2018'!$G7+$C$7*'Datenbasis 2018'!$E7+$C$9*'Datenbasis 2018'!$F7)</f>
        <v>0</v>
      </c>
      <c r="AG21" s="70">
        <f t="shared" si="16"/>
        <v>0</v>
      </c>
      <c r="AH21" s="69">
        <f>IF($C$5=0,0,'Datenbasis 2017'!$C7+$C$5*'Datenbasis 2017'!$B7)</f>
        <v>0</v>
      </c>
      <c r="AI21" s="69">
        <f>IF($C$7+$C$9=0,0,'Datenbasis 2017'!$G7+$C$7*'Datenbasis 2017'!$E7+$C$9*'Datenbasis 2017'!$F7)</f>
        <v>0</v>
      </c>
      <c r="AJ21" s="70">
        <f t="shared" si="17"/>
        <v>0</v>
      </c>
      <c r="AK21" s="69">
        <f>IF($C$5=0,0,'Datenbasis 2016'!$C7+$C$5*'Datenbasis 2016'!$B7)</f>
        <v>0</v>
      </c>
      <c r="AL21" s="69">
        <f>IF($C$7+$C$9=0,0,'Datenbasis 2016'!$G7+$C$7*'Datenbasis 2016'!$E7+$C$9*'Datenbasis 2016'!$F7)</f>
        <v>0</v>
      </c>
      <c r="AM21" s="70">
        <f t="shared" si="18"/>
        <v>0</v>
      </c>
      <c r="AN21" s="69">
        <f>IF($C$5=0,0,'Datenbasis 2015'!$C7+$C$5*'Datenbasis 2015'!$B7)</f>
        <v>0</v>
      </c>
      <c r="AO21" s="69">
        <f>IF($C$7+$C$9=0,0,'Datenbasis 2015'!$G7+$C$7*'Datenbasis 2015'!$E7+$C$9*'Datenbasis 2015'!$F7)</f>
        <v>0</v>
      </c>
      <c r="AP21" s="70">
        <f t="shared" si="19"/>
        <v>0</v>
      </c>
      <c r="AQ21" s="69">
        <f>IF($C$5=0,0,'Datenbasis 2014'!C7+$C$5*'Datenbasis 2014'!B7)</f>
        <v>0</v>
      </c>
      <c r="AR21" s="69">
        <f>IF($C$7+$C$9=0,0,'Datenbasis 2014'!G7+$C$7*'Datenbasis 2014'!E7+$C$9*'Datenbasis 2014'!F7)</f>
        <v>0</v>
      </c>
      <c r="AS21" s="70">
        <f t="shared" si="20"/>
        <v>0</v>
      </c>
      <c r="AT21" s="69">
        <f>IF($C$5=0,0,'Datenbasis 2013'!C7+$C$5*'Datenbasis 2013'!B7)</f>
        <v>0</v>
      </c>
      <c r="AU21" s="69">
        <f>IF($C$7+$C$9=0,0,'Datenbasis 2013'!G7+$C$7*'Datenbasis 2013'!E7+$C$9*'Datenbasis 2013'!F7)</f>
        <v>0</v>
      </c>
      <c r="AV21" s="70">
        <f t="shared" si="21"/>
        <v>0</v>
      </c>
    </row>
    <row r="22" spans="2:48" ht="16.5" customHeight="1" x14ac:dyDescent="0.2">
      <c r="B22" s="50" t="s">
        <v>45</v>
      </c>
      <c r="C22" s="92">
        <f>'Datenbasis 2025'!C8</f>
        <v>75</v>
      </c>
      <c r="D22" s="93">
        <f>'Datenbasis 2025'!B8*$C$5</f>
        <v>0</v>
      </c>
      <c r="E22" s="73">
        <f t="shared" si="7"/>
        <v>0</v>
      </c>
      <c r="F22" s="92">
        <f>'Datenbasis 2025'!G8</f>
        <v>100</v>
      </c>
      <c r="G22" s="93">
        <f>'Datenbasis 2025'!E8*$C$7</f>
        <v>0</v>
      </c>
      <c r="H22" s="93">
        <f>'Datenbasis 2025'!F8*$C$9</f>
        <v>0</v>
      </c>
      <c r="I22" s="73">
        <f t="shared" si="8"/>
        <v>0</v>
      </c>
      <c r="J22" s="98">
        <f t="shared" si="9"/>
        <v>0</v>
      </c>
      <c r="K22" s="99">
        <f t="shared" si="6"/>
        <v>0</v>
      </c>
      <c r="L22" s="87"/>
      <c r="M22" s="69">
        <f>IF($C$5=0,0,'Datenbasis 2024'!$C8+$C$5*'Datenbasis 2024'!$B8)</f>
        <v>0</v>
      </c>
      <c r="N22" s="69">
        <f>IF($C$7+$C$9=0,0,'Datenbasis 2024'!$G8+$C$7*'Datenbasis 2024'!$E8+$C$9*'Datenbasis 2024'!$F8)</f>
        <v>0</v>
      </c>
      <c r="O22" s="70">
        <f t="shared" si="10"/>
        <v>0</v>
      </c>
      <c r="P22" s="69">
        <f>IF($C$5=0,0,'Datenbasis 2023'!$C8+$C$5*'Datenbasis 2023'!$B8)</f>
        <v>0</v>
      </c>
      <c r="Q22" s="69">
        <f>IF($C$7+$C$9=0,0,'Datenbasis 2023'!$G8+$C$7*'Datenbasis 2023'!$E8+$C$9*'Datenbasis 2023'!$F8)</f>
        <v>0</v>
      </c>
      <c r="R22" s="70">
        <f t="shared" si="11"/>
        <v>0</v>
      </c>
      <c r="S22" s="69">
        <f>IF($C$5=0,0,'Datenbasis 2022'!$C8+$C$5*'Datenbasis 2022'!$B8)</f>
        <v>0</v>
      </c>
      <c r="T22" s="69">
        <f>IF($C$7+$C$9=0,0,'Datenbasis 2022'!$G8+$C$7*'Datenbasis 2022'!$E8+$C$9*'Datenbasis 2022'!$F8)</f>
        <v>0</v>
      </c>
      <c r="U22" s="70">
        <f t="shared" si="12"/>
        <v>0</v>
      </c>
      <c r="V22" s="69">
        <f>IF($C$5=0,0,'Datenbasis 2021'!$C8+$C$5*'Datenbasis 2021'!$B8)</f>
        <v>0</v>
      </c>
      <c r="W22" s="69">
        <f>IF($C$7+$C$9=0,0,'Datenbasis 2021'!$G8+$C$7*'Datenbasis 2021'!$E8+$C$9*'Datenbasis 2021'!$F8)</f>
        <v>0</v>
      </c>
      <c r="X22" s="70">
        <f t="shared" si="13"/>
        <v>0</v>
      </c>
      <c r="Y22" s="69">
        <f>IF($C$5=0,0,'Datenbasis 2020'!$C8+$C$5*'Datenbasis 2020'!$B8)</f>
        <v>0</v>
      </c>
      <c r="Z22" s="69">
        <f>IF($C$7+$C$9=0,0,'Datenbasis 2020'!$G8+$C$7*'Datenbasis 2020'!$E8+$C$9*'Datenbasis 2020'!$F8)</f>
        <v>0</v>
      </c>
      <c r="AA22" s="70">
        <f t="shared" si="14"/>
        <v>0</v>
      </c>
      <c r="AB22" s="69">
        <f>IF($C$5=0,0,'Datenbasis 2019'!$C8+$C$5*'Datenbasis 2019'!$B8)</f>
        <v>0</v>
      </c>
      <c r="AC22" s="69">
        <f>IF($C$7+$C$9=0,0,'Datenbasis 2019'!$G8+$C$7*'Datenbasis 2019'!$E8+$C$9*'Datenbasis 2019'!$F8)</f>
        <v>0</v>
      </c>
      <c r="AD22" s="70">
        <f t="shared" si="15"/>
        <v>0</v>
      </c>
      <c r="AE22" s="69">
        <f>IF($C$5=0,0,'Datenbasis 2018'!$C8+$C$5*'Datenbasis 2018'!$B8)</f>
        <v>0</v>
      </c>
      <c r="AF22" s="69">
        <f>IF($C$7+$C$9=0,0,'Datenbasis 2018'!$G8+$C$7*'Datenbasis 2018'!$E8+$C$9*'Datenbasis 2018'!$F8)</f>
        <v>0</v>
      </c>
      <c r="AG22" s="70">
        <f t="shared" si="16"/>
        <v>0</v>
      </c>
      <c r="AH22" s="69">
        <f>IF($C$5=0,0,'Datenbasis 2017'!$C8+$C$5*'Datenbasis 2017'!$B8)</f>
        <v>0</v>
      </c>
      <c r="AI22" s="69">
        <f>IF($C$7+$C$9=0,0,'Datenbasis 2017'!$G8+$C$7*'Datenbasis 2017'!$E8+$C$9*'Datenbasis 2017'!$F8)</f>
        <v>0</v>
      </c>
      <c r="AJ22" s="70">
        <f t="shared" si="17"/>
        <v>0</v>
      </c>
      <c r="AK22" s="69">
        <f>IF($C$5=0,0,'Datenbasis 2016'!$C8+$C$5*'Datenbasis 2016'!$B8)</f>
        <v>0</v>
      </c>
      <c r="AL22" s="69">
        <f>IF($C$7+$C$9=0,0,'Datenbasis 2016'!$G8+$C$7*'Datenbasis 2016'!$E8+$C$9*'Datenbasis 2016'!$F8)</f>
        <v>0</v>
      </c>
      <c r="AM22" s="70">
        <f t="shared" si="18"/>
        <v>0</v>
      </c>
      <c r="AN22" s="69">
        <f>IF($C$5=0,0,'Datenbasis 2015'!$C8+$C$5*'Datenbasis 2015'!$B8)</f>
        <v>0</v>
      </c>
      <c r="AO22" s="69">
        <f>IF($C$7+$C$9=0,0,'Datenbasis 2015'!$G8+$C$7*'Datenbasis 2015'!$E8+$C$9*'Datenbasis 2015'!$F8)</f>
        <v>0</v>
      </c>
      <c r="AP22" s="70">
        <f t="shared" si="19"/>
        <v>0</v>
      </c>
      <c r="AQ22" s="69">
        <f>IF($C$5=0,0,'Datenbasis 2014'!C8+$C$5*'Datenbasis 2014'!B8)</f>
        <v>0</v>
      </c>
      <c r="AR22" s="69">
        <f>IF($C$7+$C$9=0,0,'Datenbasis 2014'!G8+$C$7*'Datenbasis 2014'!E8+$C$9*'Datenbasis 2014'!F8)</f>
        <v>0</v>
      </c>
      <c r="AS22" s="70">
        <f t="shared" si="20"/>
        <v>0</v>
      </c>
      <c r="AT22" s="69">
        <f>IF($C$5=0,0,'Datenbasis 2013'!C8+$C$5*'Datenbasis 2013'!B8)</f>
        <v>0</v>
      </c>
      <c r="AU22" s="69">
        <f>IF($C$7+$C$9=0,0,'Datenbasis 2013'!G8+$C$7*'Datenbasis 2013'!E8+$C$9*'Datenbasis 2013'!F8)</f>
        <v>0</v>
      </c>
      <c r="AV22" s="70">
        <f t="shared" si="21"/>
        <v>0</v>
      </c>
    </row>
    <row r="23" spans="2:48" ht="16.5" customHeight="1" x14ac:dyDescent="0.2">
      <c r="B23" s="51" t="s">
        <v>46</v>
      </c>
      <c r="C23" s="92">
        <f>'Datenbasis 2025'!C9</f>
        <v>30.72</v>
      </c>
      <c r="D23" s="93">
        <f>'Datenbasis 2025'!B9*$C$5</f>
        <v>0</v>
      </c>
      <c r="E23" s="73">
        <f t="shared" si="7"/>
        <v>0</v>
      </c>
      <c r="F23" s="92">
        <f>'Datenbasis 2025'!G9</f>
        <v>0</v>
      </c>
      <c r="G23" s="93">
        <f>'Datenbasis 2025'!E9*$C$7</f>
        <v>0</v>
      </c>
      <c r="H23" s="93">
        <f>'Datenbasis 2025'!F9*$C$9</f>
        <v>0</v>
      </c>
      <c r="I23" s="73">
        <f t="shared" si="8"/>
        <v>0</v>
      </c>
      <c r="J23" s="98">
        <f t="shared" si="9"/>
        <v>0</v>
      </c>
      <c r="K23" s="99">
        <f t="shared" si="6"/>
        <v>0</v>
      </c>
      <c r="L23" s="87"/>
      <c r="M23" s="69">
        <f>IF($C$5=0,0,'Datenbasis 2024'!$C9+$C$5*'Datenbasis 2024'!$B9)</f>
        <v>0</v>
      </c>
      <c r="N23" s="69">
        <f>IF($C$7+$C$9=0,0,'Datenbasis 2024'!$G9+$C$7*'Datenbasis 2024'!$E9+$C$9*'Datenbasis 2024'!$F9)</f>
        <v>0</v>
      </c>
      <c r="O23" s="70">
        <f t="shared" si="10"/>
        <v>0</v>
      </c>
      <c r="P23" s="69">
        <f>IF($C$5=0,0,'Datenbasis 2023'!$C9+$C$5*'Datenbasis 2023'!$B9)</f>
        <v>0</v>
      </c>
      <c r="Q23" s="69">
        <f>IF($C$7+$C$9=0,0,'Datenbasis 2023'!$G9+$C$7*'Datenbasis 2023'!$E9+$C$9*'Datenbasis 2023'!$F9)</f>
        <v>0</v>
      </c>
      <c r="R23" s="70">
        <f t="shared" si="11"/>
        <v>0</v>
      </c>
      <c r="S23" s="69">
        <f>IF($C$5=0,0,'Datenbasis 2022'!$C9+$C$5*'Datenbasis 2022'!$B9)</f>
        <v>0</v>
      </c>
      <c r="T23" s="69">
        <f>IF($C$7+$C$9=0,0,'Datenbasis 2022'!$G9+$C$7*'Datenbasis 2022'!$E9+$C$9*'Datenbasis 2022'!$F9)</f>
        <v>0</v>
      </c>
      <c r="U23" s="70">
        <f t="shared" si="12"/>
        <v>0</v>
      </c>
      <c r="V23" s="69">
        <f>IF($C$5=0,0,'Datenbasis 2021'!$C9+$C$5*'Datenbasis 2021'!$B9)</f>
        <v>0</v>
      </c>
      <c r="W23" s="69">
        <f>IF($C$7+$C$9=0,0,'Datenbasis 2021'!$G9+$C$7*'Datenbasis 2021'!$E9+$C$9*'Datenbasis 2021'!$F9)</f>
        <v>0</v>
      </c>
      <c r="X23" s="70">
        <f t="shared" si="13"/>
        <v>0</v>
      </c>
      <c r="Y23" s="69">
        <f>IF($C$5=0,0,'Datenbasis 2020'!$C9+$C$5*'Datenbasis 2020'!$B9)</f>
        <v>0</v>
      </c>
      <c r="Z23" s="69">
        <f>IF($C$7+$C$9=0,0,'Datenbasis 2020'!$G9+$C$7*'Datenbasis 2020'!$E9+$C$9*'Datenbasis 2020'!$F9)</f>
        <v>0</v>
      </c>
      <c r="AA23" s="70">
        <f t="shared" si="14"/>
        <v>0</v>
      </c>
      <c r="AB23" s="69">
        <f>IF($C$5=0,0,'Datenbasis 2019'!$C9+$C$5*'Datenbasis 2019'!$B9)</f>
        <v>0</v>
      </c>
      <c r="AC23" s="69">
        <f>IF($C$7+$C$9=0,0,'Datenbasis 2019'!$G9+$C$7*'Datenbasis 2019'!$E9+$C$9*'Datenbasis 2019'!$F9)</f>
        <v>0</v>
      </c>
      <c r="AD23" s="70">
        <f t="shared" si="15"/>
        <v>0</v>
      </c>
      <c r="AE23" s="69">
        <f>IF($C$5=0,0,'Datenbasis 2018'!$C9+$C$5*'Datenbasis 2018'!$B9)</f>
        <v>0</v>
      </c>
      <c r="AF23" s="69">
        <f>IF($C$7+$C$9=0,0,'Datenbasis 2018'!$G9+$C$7*'Datenbasis 2018'!$E9+$C$9*'Datenbasis 2018'!$F9)</f>
        <v>0</v>
      </c>
      <c r="AG23" s="70">
        <f t="shared" si="16"/>
        <v>0</v>
      </c>
      <c r="AH23" s="69">
        <f>IF($C$5=0,0,'Datenbasis 2017'!$C9+$C$5*'Datenbasis 2017'!$B9)</f>
        <v>0</v>
      </c>
      <c r="AI23" s="69">
        <f>IF($C$7+$C$9=0,0,'Datenbasis 2017'!$G9+$C$7*'Datenbasis 2017'!$E9+$C$9*'Datenbasis 2017'!$F9)</f>
        <v>0</v>
      </c>
      <c r="AJ23" s="70">
        <f t="shared" si="17"/>
        <v>0</v>
      </c>
      <c r="AK23" s="69">
        <f>IF($C$5=0,0,'Datenbasis 2016'!$C9+$C$5*'Datenbasis 2016'!$B9)</f>
        <v>0</v>
      </c>
      <c r="AL23" s="69">
        <f>IF($C$7+$C$9=0,0,'Datenbasis 2016'!$G9+$C$7*'Datenbasis 2016'!$E9+$C$9*'Datenbasis 2016'!$F9)</f>
        <v>0</v>
      </c>
      <c r="AM23" s="70">
        <f t="shared" si="18"/>
        <v>0</v>
      </c>
      <c r="AN23" s="69">
        <f>IF($C$5=0,0,'Datenbasis 2015'!$C9+$C$5*'Datenbasis 2015'!$B9)</f>
        <v>0</v>
      </c>
      <c r="AO23" s="69">
        <f>IF($C$7+$C$9=0,0,'Datenbasis 2015'!$G9+$C$7*'Datenbasis 2015'!$E9+$C$9*'Datenbasis 2015'!$F9)</f>
        <v>0</v>
      </c>
      <c r="AP23" s="70">
        <f t="shared" si="19"/>
        <v>0</v>
      </c>
      <c r="AQ23" s="69">
        <f>IF($C$5=0,0,'Datenbasis 2014'!C9+$C$5*'Datenbasis 2014'!B9)</f>
        <v>0</v>
      </c>
      <c r="AR23" s="69">
        <f>IF($C$7+$C$9=0,0,'Datenbasis 2014'!G9+$C$7*'Datenbasis 2014'!E9+$C$9*'Datenbasis 2014'!F9)</f>
        <v>0</v>
      </c>
      <c r="AS23" s="70">
        <f t="shared" si="20"/>
        <v>0</v>
      </c>
      <c r="AT23" s="69">
        <f>IF($C$5=0,0,'Datenbasis 2013'!C9+$C$5*'Datenbasis 2013'!B9)</f>
        <v>0</v>
      </c>
      <c r="AU23" s="69">
        <f>IF($C$7+$C$9=0,0,'Datenbasis 2013'!G9+$C$7*'Datenbasis 2013'!E9+$C$9*'Datenbasis 2013'!F9)</f>
        <v>0</v>
      </c>
      <c r="AV23" s="70">
        <f t="shared" si="21"/>
        <v>0</v>
      </c>
    </row>
    <row r="24" spans="2:48" ht="16.5" customHeight="1" x14ac:dyDescent="0.2">
      <c r="B24" s="50" t="s">
        <v>47</v>
      </c>
      <c r="C24" s="92">
        <f>'Datenbasis 2025'!C10</f>
        <v>71.16</v>
      </c>
      <c r="D24" s="93">
        <f>'Datenbasis 2025'!B10*$C$5</f>
        <v>0</v>
      </c>
      <c r="E24" s="73">
        <f t="shared" si="7"/>
        <v>0</v>
      </c>
      <c r="F24" s="92">
        <f>'Datenbasis 2025'!G10</f>
        <v>0</v>
      </c>
      <c r="G24" s="93">
        <f>'Datenbasis 2025'!E10*$C$7</f>
        <v>0</v>
      </c>
      <c r="H24" s="93">
        <f>'Datenbasis 2025'!F10*$C$9</f>
        <v>0</v>
      </c>
      <c r="I24" s="73">
        <f t="shared" si="8"/>
        <v>0</v>
      </c>
      <c r="J24" s="98">
        <f t="shared" si="9"/>
        <v>0</v>
      </c>
      <c r="K24" s="99">
        <f t="shared" si="6"/>
        <v>0</v>
      </c>
      <c r="L24" s="87"/>
      <c r="M24" s="69">
        <f>IF($C$5=0,0,'Datenbasis 2024'!$C10+$C$5*'Datenbasis 2024'!$B10)</f>
        <v>0</v>
      </c>
      <c r="N24" s="69">
        <f>IF($C$7+$C$9=0,0,'Datenbasis 2024'!$G10+$C$7*'Datenbasis 2024'!$E10+$C$9*'Datenbasis 2024'!$F10)</f>
        <v>0</v>
      </c>
      <c r="O24" s="70">
        <f t="shared" si="10"/>
        <v>0</v>
      </c>
      <c r="P24" s="69">
        <f>IF($C$5=0,0,'Datenbasis 2023'!$C10+$C$5*'Datenbasis 2023'!$B10)</f>
        <v>0</v>
      </c>
      <c r="Q24" s="69">
        <f>IF($C$7+$C$9=0,0,'Datenbasis 2023'!$G10+$C$7*'Datenbasis 2023'!$E10+$C$9*'Datenbasis 2023'!$F10)</f>
        <v>0</v>
      </c>
      <c r="R24" s="70">
        <f t="shared" si="11"/>
        <v>0</v>
      </c>
      <c r="S24" s="69">
        <f>IF($C$5=0,0,'Datenbasis 2022'!$C10+$C$5*'Datenbasis 2022'!$B10)</f>
        <v>0</v>
      </c>
      <c r="T24" s="69">
        <f>IF($C$7+$C$9=0,0,'Datenbasis 2022'!$G10+$C$7*'Datenbasis 2022'!$E10+$C$9*'Datenbasis 2022'!$F10)</f>
        <v>0</v>
      </c>
      <c r="U24" s="70">
        <f t="shared" si="12"/>
        <v>0</v>
      </c>
      <c r="V24" s="69">
        <f>IF($C$5=0,0,'Datenbasis 2021'!$C10+$C$5*'Datenbasis 2021'!$B10)</f>
        <v>0</v>
      </c>
      <c r="W24" s="69">
        <f>IF($C$7+$C$9=0,0,'Datenbasis 2021'!$G10+$C$7*'Datenbasis 2021'!$E10+$C$9*'Datenbasis 2021'!$F10)</f>
        <v>0</v>
      </c>
      <c r="X24" s="70">
        <f t="shared" si="13"/>
        <v>0</v>
      </c>
      <c r="Y24" s="69">
        <f>IF($C$5=0,0,'Datenbasis 2020'!$C10+$C$5*'Datenbasis 2020'!$B10)</f>
        <v>0</v>
      </c>
      <c r="Z24" s="69">
        <f>IF($C$7+$C$9=0,0,'Datenbasis 2020'!$G10+$C$7*'Datenbasis 2020'!$E10+$C$9*'Datenbasis 2020'!$F10)</f>
        <v>0</v>
      </c>
      <c r="AA24" s="70">
        <f t="shared" si="14"/>
        <v>0</v>
      </c>
      <c r="AB24" s="69">
        <f>IF($C$5=0,0,'Datenbasis 2019'!$C10+$C$5*'Datenbasis 2019'!$B10)</f>
        <v>0</v>
      </c>
      <c r="AC24" s="69">
        <f>IF($C$7+$C$9=0,0,'Datenbasis 2019'!$G10+$C$7*'Datenbasis 2019'!$E10+$C$9*'Datenbasis 2019'!$F10)</f>
        <v>0</v>
      </c>
      <c r="AD24" s="70">
        <f t="shared" si="15"/>
        <v>0</v>
      </c>
      <c r="AE24" s="69">
        <f>IF($C$5=0,0,'Datenbasis 2018'!$C10+$C$5*'Datenbasis 2018'!$B10)</f>
        <v>0</v>
      </c>
      <c r="AF24" s="69">
        <f>IF($C$7+$C$9=0,0,'Datenbasis 2018'!$G10+$C$7*'Datenbasis 2018'!$E10+$C$9*'Datenbasis 2018'!$F10)</f>
        <v>0</v>
      </c>
      <c r="AG24" s="70">
        <f t="shared" si="16"/>
        <v>0</v>
      </c>
      <c r="AH24" s="69">
        <f>IF($C$5=0,0,'Datenbasis 2017'!$C10+$C$5*'Datenbasis 2017'!$B10)</f>
        <v>0</v>
      </c>
      <c r="AI24" s="69">
        <f>IF($C$7+$C$9=0,0,'Datenbasis 2017'!$G10+$C$7*'Datenbasis 2017'!$E10+$C$9*'Datenbasis 2017'!$F10)</f>
        <v>0</v>
      </c>
      <c r="AJ24" s="70">
        <f t="shared" si="17"/>
        <v>0</v>
      </c>
      <c r="AK24" s="69">
        <f>IF($C$5=0,0,'Datenbasis 2016'!$C10+$C$5*'Datenbasis 2016'!$B10)</f>
        <v>0</v>
      </c>
      <c r="AL24" s="69">
        <f>IF($C$7+$C$9=0,0,'Datenbasis 2016'!$G10+$C$7*'Datenbasis 2016'!$E10+$C$9*'Datenbasis 2016'!$F10)</f>
        <v>0</v>
      </c>
      <c r="AM24" s="70">
        <f t="shared" si="18"/>
        <v>0</v>
      </c>
      <c r="AN24" s="69">
        <f>IF($C$5=0,0,'Datenbasis 2015'!$C10+$C$5*'Datenbasis 2015'!$B10)</f>
        <v>0</v>
      </c>
      <c r="AO24" s="69">
        <f>IF($C$7+$C$9=0,0,'Datenbasis 2015'!$G10+$C$7*'Datenbasis 2015'!$E10+$C$9*'Datenbasis 2015'!$F10)</f>
        <v>0</v>
      </c>
      <c r="AP24" s="70">
        <f t="shared" si="19"/>
        <v>0</v>
      </c>
      <c r="AQ24" s="69">
        <f>IF($C$5=0,0,'Datenbasis 2014'!C10+$C$5*'Datenbasis 2014'!B10)</f>
        <v>0</v>
      </c>
      <c r="AR24" s="69">
        <f>IF($C$7+$C$9=0,0,'Datenbasis 2014'!G10+$C$7*'Datenbasis 2014'!E10+$C$9*'Datenbasis 2014'!F10)</f>
        <v>0</v>
      </c>
      <c r="AS24" s="70">
        <f t="shared" si="20"/>
        <v>0</v>
      </c>
      <c r="AT24" s="69">
        <f>IF($C$5=0,0,'Datenbasis 2013'!C10+$C$5*'Datenbasis 2013'!B10)</f>
        <v>0</v>
      </c>
      <c r="AU24" s="69">
        <f>IF($C$7+$C$9=0,0,'Datenbasis 2013'!G10+$C$7*'Datenbasis 2013'!E10+$C$9*'Datenbasis 2013'!F10)</f>
        <v>0</v>
      </c>
      <c r="AV24" s="70">
        <f t="shared" si="21"/>
        <v>0</v>
      </c>
    </row>
    <row r="25" spans="2:48" ht="16.5" customHeight="1" x14ac:dyDescent="0.2">
      <c r="B25" s="50" t="s">
        <v>48</v>
      </c>
      <c r="C25" s="92">
        <f>'Datenbasis 2025'!C11</f>
        <v>128.63999999999999</v>
      </c>
      <c r="D25" s="93">
        <f>'Datenbasis 2025'!B11*$C$5</f>
        <v>0</v>
      </c>
      <c r="E25" s="73">
        <f t="shared" si="7"/>
        <v>0</v>
      </c>
      <c r="F25" s="92">
        <f>'Datenbasis 2025'!G11</f>
        <v>0</v>
      </c>
      <c r="G25" s="93">
        <f>'Datenbasis 2025'!E11*$C$7</f>
        <v>0</v>
      </c>
      <c r="H25" s="93">
        <f>'Datenbasis 2025'!F11*$C$9</f>
        <v>0</v>
      </c>
      <c r="I25" s="73">
        <f t="shared" si="8"/>
        <v>0</v>
      </c>
      <c r="J25" s="98">
        <f t="shared" si="9"/>
        <v>0</v>
      </c>
      <c r="K25" s="99">
        <f t="shared" si="6"/>
        <v>0</v>
      </c>
      <c r="L25" s="103"/>
      <c r="M25" s="69">
        <f>IF($C$5=0,0,'Datenbasis 2024'!$C11+$C$5*'Datenbasis 2024'!$B11)</f>
        <v>0</v>
      </c>
      <c r="N25" s="69">
        <f>IF($C$7+$C$9=0,0,'Datenbasis 2024'!$G11+$C$7*'Datenbasis 2024'!$E11+$C$9*'Datenbasis 2024'!$F11)</f>
        <v>0</v>
      </c>
      <c r="O25" s="70">
        <f t="shared" si="10"/>
        <v>0</v>
      </c>
      <c r="P25" s="69">
        <f>IF($C$5=0,0,'Datenbasis 2023'!$C11+$C$5*'Datenbasis 2023'!$B11)</f>
        <v>0</v>
      </c>
      <c r="Q25" s="69">
        <f>IF($C$7+$C$9=0,0,'Datenbasis 2023'!$G11+$C$7*'Datenbasis 2023'!$E11+$C$9*'Datenbasis 2023'!$F11)</f>
        <v>0</v>
      </c>
      <c r="R25" s="70">
        <f t="shared" si="11"/>
        <v>0</v>
      </c>
      <c r="S25" s="69">
        <f>IF($C$5=0,0,'Datenbasis 2022'!$C11+$C$5*'Datenbasis 2022'!$B11)</f>
        <v>0</v>
      </c>
      <c r="T25" s="69">
        <f>IF($C$7+$C$9=0,0,'Datenbasis 2022'!$G11+$C$7*'Datenbasis 2022'!$E11+$C$9*'Datenbasis 2022'!$F11)</f>
        <v>0</v>
      </c>
      <c r="U25" s="70">
        <f t="shared" si="12"/>
        <v>0</v>
      </c>
      <c r="V25" s="69">
        <f>IF($C$5=0,0,'Datenbasis 2021'!$C11+$C$5*'Datenbasis 2021'!$B11)</f>
        <v>0</v>
      </c>
      <c r="W25" s="69">
        <f>IF($C$7+$C$9=0,0,'Datenbasis 2021'!$G11+$C$7*'Datenbasis 2021'!$E11+$C$9*'Datenbasis 2021'!$F11)</f>
        <v>0</v>
      </c>
      <c r="X25" s="70">
        <f t="shared" si="13"/>
        <v>0</v>
      </c>
      <c r="Y25" s="69">
        <f>IF($C$5=0,0,'Datenbasis 2020'!$C11+$C$5*'Datenbasis 2020'!$B11)</f>
        <v>0</v>
      </c>
      <c r="Z25" s="69">
        <f>IF($C$7+$C$9=0,0,'Datenbasis 2020'!$G11+$C$7*'Datenbasis 2020'!$E11+$C$9*'Datenbasis 2020'!$F11)</f>
        <v>0</v>
      </c>
      <c r="AA25" s="70">
        <f t="shared" si="14"/>
        <v>0</v>
      </c>
      <c r="AB25" s="69">
        <f>IF($C$5=0,0,'Datenbasis 2019'!$C11+$C$5*'Datenbasis 2019'!$B11)</f>
        <v>0</v>
      </c>
      <c r="AC25" s="69">
        <f>IF($C$7+$C$9=0,0,'Datenbasis 2019'!$G11+$C$7*'Datenbasis 2019'!$E11+$C$9*'Datenbasis 2019'!$F11)</f>
        <v>0</v>
      </c>
      <c r="AD25" s="70">
        <f t="shared" si="15"/>
        <v>0</v>
      </c>
      <c r="AE25" s="69">
        <f>IF($C$5=0,0,'Datenbasis 2018'!$C11+$C$5*'Datenbasis 2018'!$B11)</f>
        <v>0</v>
      </c>
      <c r="AF25" s="69">
        <f>IF($C$7+$C$9=0,0,'Datenbasis 2018'!$G11+$C$7*'Datenbasis 2018'!$E11+$C$9*'Datenbasis 2018'!$F11)</f>
        <v>0</v>
      </c>
      <c r="AG25" s="70">
        <f t="shared" si="16"/>
        <v>0</v>
      </c>
      <c r="AH25" s="69">
        <f>IF($C$5=0,0,'Datenbasis 2017'!$C11+$C$5*'Datenbasis 2017'!$B11)</f>
        <v>0</v>
      </c>
      <c r="AI25" s="69">
        <f>IF($C$7+$C$9=0,0,'Datenbasis 2017'!$G11+$C$7*'Datenbasis 2017'!$E11+$C$9*'Datenbasis 2017'!$F11)</f>
        <v>0</v>
      </c>
      <c r="AJ25" s="70">
        <f t="shared" si="17"/>
        <v>0</v>
      </c>
      <c r="AK25" s="69">
        <f>IF($C$5=0,0,'Datenbasis 2016'!$C11+$C$5*'Datenbasis 2016'!$B11)</f>
        <v>0</v>
      </c>
      <c r="AL25" s="69">
        <f>IF($C$7+$C$9=0,0,'Datenbasis 2016'!$G11+$C$7*'Datenbasis 2016'!$E11+$C$9*'Datenbasis 2016'!$F11)</f>
        <v>0</v>
      </c>
      <c r="AM25" s="70">
        <f t="shared" si="18"/>
        <v>0</v>
      </c>
      <c r="AN25" s="69">
        <f>IF($C$5=0,0,'Datenbasis 2015'!$C11+$C$5*'Datenbasis 2015'!$B11)</f>
        <v>0</v>
      </c>
      <c r="AO25" s="69">
        <f>IF($C$7+$C$9=0,0,'Datenbasis 2015'!$G11+$C$7*'Datenbasis 2015'!$E11+$C$9*'Datenbasis 2015'!$F11)</f>
        <v>0</v>
      </c>
      <c r="AP25" s="70">
        <f t="shared" si="19"/>
        <v>0</v>
      </c>
      <c r="AQ25" s="69">
        <f>IF($C$5=0,0,'Datenbasis 2014'!C11+$C$5*'Datenbasis 2014'!B11)</f>
        <v>0</v>
      </c>
      <c r="AR25" s="69">
        <f>IF($C$7+$C$9=0,0,'Datenbasis 2014'!G11+$C$7*'Datenbasis 2014'!E11+$C$9*'Datenbasis 2014'!F11)</f>
        <v>0</v>
      </c>
      <c r="AS25" s="70">
        <f t="shared" si="20"/>
        <v>0</v>
      </c>
      <c r="AT25" s="69">
        <f>IF($C$5=0,0,'Datenbasis 2013'!C11+$C$5*'Datenbasis 2013'!B11)</f>
        <v>0</v>
      </c>
      <c r="AU25" s="69">
        <f>IF($C$7+$C$9=0,0,'Datenbasis 2013'!G11+$C$7*'Datenbasis 2013'!E11+$C$9*'Datenbasis 2013'!F11)</f>
        <v>0</v>
      </c>
      <c r="AV25" s="70">
        <f t="shared" si="21"/>
        <v>0</v>
      </c>
    </row>
    <row r="26" spans="2:48" ht="16.5" customHeight="1" x14ac:dyDescent="0.2">
      <c r="B26" s="50" t="s">
        <v>55</v>
      </c>
      <c r="C26" s="92">
        <f>'Datenbasis 2025'!C12</f>
        <v>168.35</v>
      </c>
      <c r="D26" s="93">
        <f>'Datenbasis 2025'!B12*$C$5</f>
        <v>0</v>
      </c>
      <c r="E26" s="73">
        <f t="shared" si="7"/>
        <v>0</v>
      </c>
      <c r="F26" s="92">
        <f>'Datenbasis 2025'!G12</f>
        <v>44</v>
      </c>
      <c r="G26" s="93">
        <f>'Datenbasis 2025'!E12*$C$7</f>
        <v>0</v>
      </c>
      <c r="H26" s="93">
        <f>'Datenbasis 2025'!F12*$C$9</f>
        <v>0</v>
      </c>
      <c r="I26" s="73">
        <f t="shared" si="8"/>
        <v>0</v>
      </c>
      <c r="J26" s="98">
        <f t="shared" si="9"/>
        <v>0</v>
      </c>
      <c r="K26" s="99">
        <f t="shared" si="6"/>
        <v>0</v>
      </c>
      <c r="L26" s="87"/>
      <c r="M26" s="69">
        <f>IF($C$5=0,0,'Datenbasis 2024'!$C12+$C$5*'Datenbasis 2024'!$B12)</f>
        <v>0</v>
      </c>
      <c r="N26" s="69">
        <f>IF($C$7+$C$9=0,0,'Datenbasis 2024'!$G12+$C$7*'Datenbasis 2024'!$E12+$C$9*'Datenbasis 2024'!$F12)</f>
        <v>0</v>
      </c>
      <c r="O26" s="70">
        <f t="shared" si="10"/>
        <v>0</v>
      </c>
      <c r="P26" s="69">
        <f>IF($C$5=0,0,'Datenbasis 2023'!$C12+$C$5*'Datenbasis 2023'!$B12)</f>
        <v>0</v>
      </c>
      <c r="Q26" s="69">
        <f>IF($C$7+$C$9=0,0,'Datenbasis 2023'!$G12+$C$7*'Datenbasis 2023'!$E12+$C$9*'Datenbasis 2023'!$F12)</f>
        <v>0</v>
      </c>
      <c r="R26" s="70">
        <f t="shared" si="11"/>
        <v>0</v>
      </c>
      <c r="S26" s="69">
        <f>IF($C$5=0,0,'Datenbasis 2022'!$C12+$C$5*'Datenbasis 2022'!$B12)</f>
        <v>0</v>
      </c>
      <c r="T26" s="69">
        <f>IF($C$7+$C$9=0,0,'Datenbasis 2022'!$G12+$C$7*'Datenbasis 2022'!$E12+$C$9*'Datenbasis 2022'!$F12)</f>
        <v>0</v>
      </c>
      <c r="U26" s="70">
        <f t="shared" si="12"/>
        <v>0</v>
      </c>
      <c r="V26" s="69">
        <f>IF($C$5=0,0,'Datenbasis 2021'!$C12+$C$5*'Datenbasis 2021'!$B12)</f>
        <v>0</v>
      </c>
      <c r="W26" s="69">
        <f>IF($C$7+$C$9=0,0,'Datenbasis 2021'!$G12+$C$7*'Datenbasis 2021'!$E12+$C$9*'Datenbasis 2021'!$F12)</f>
        <v>0</v>
      </c>
      <c r="X26" s="70">
        <f t="shared" si="13"/>
        <v>0</v>
      </c>
      <c r="Y26" s="69">
        <f>IF($C$5=0,0,'Datenbasis 2020'!$C12+$C$5*'Datenbasis 2020'!$B12)</f>
        <v>0</v>
      </c>
      <c r="Z26" s="69">
        <f>IF($C$7+$C$9=0,0,'Datenbasis 2020'!$G12+$C$7*'Datenbasis 2020'!$E12+$C$9*'Datenbasis 2020'!$F12)</f>
        <v>0</v>
      </c>
      <c r="AA26" s="70">
        <f t="shared" si="14"/>
        <v>0</v>
      </c>
      <c r="AB26" s="69">
        <f>IF($C$5=0,0,'Datenbasis 2019'!$C12+$C$5*'Datenbasis 2019'!$B12)</f>
        <v>0</v>
      </c>
      <c r="AC26" s="69">
        <f>IF($C$7+$C$9=0,0,'Datenbasis 2019'!$G12+$C$7*'Datenbasis 2019'!$E12+$C$9*'Datenbasis 2019'!$F12)</f>
        <v>0</v>
      </c>
      <c r="AD26" s="70">
        <f t="shared" si="15"/>
        <v>0</v>
      </c>
      <c r="AE26" s="69">
        <f>IF($C$5=0,0,'Datenbasis 2018'!$C12+$C$5*'Datenbasis 2018'!$B12)</f>
        <v>0</v>
      </c>
      <c r="AF26" s="69">
        <f>IF($C$7+$C$9=0,0,'Datenbasis 2018'!$G12+$C$7*'Datenbasis 2018'!$E12+$C$9*'Datenbasis 2018'!$F12)</f>
        <v>0</v>
      </c>
      <c r="AG26" s="70">
        <f t="shared" si="16"/>
        <v>0</v>
      </c>
      <c r="AH26" s="69">
        <f>IF($C$5=0,0,'Datenbasis 2017'!$C12+$C$5*'Datenbasis 2017'!$B12)</f>
        <v>0</v>
      </c>
      <c r="AI26" s="69">
        <f>IF($C$7+$C$9=0,0,'Datenbasis 2017'!$G12+$C$7*'Datenbasis 2017'!$E12+$C$9*'Datenbasis 2017'!$F12)</f>
        <v>0</v>
      </c>
      <c r="AJ26" s="70">
        <f t="shared" si="17"/>
        <v>0</v>
      </c>
      <c r="AK26" s="69">
        <f>IF($C$5=0,0,'Datenbasis 2016'!$C12+$C$5*'Datenbasis 2016'!$B12)</f>
        <v>0</v>
      </c>
      <c r="AL26" s="69">
        <f>IF($C$7+$C$9=0,0,'Datenbasis 2016'!$G12+$C$7*'Datenbasis 2016'!$E12+$C$9*'Datenbasis 2016'!$F12)</f>
        <v>0</v>
      </c>
      <c r="AM26" s="70">
        <f t="shared" si="18"/>
        <v>0</v>
      </c>
      <c r="AN26" s="69">
        <f>IF($C$5=0,0,'Datenbasis 2015'!$C12+$C$5*'Datenbasis 2015'!$B12)</f>
        <v>0</v>
      </c>
      <c r="AO26" s="69">
        <f>IF($C$7+$C$9=0,0,'Datenbasis 2015'!$G12+$C$7*'Datenbasis 2015'!$E12+$C$9*'Datenbasis 2015'!$F12)</f>
        <v>0</v>
      </c>
      <c r="AP26" s="70">
        <f t="shared" si="19"/>
        <v>0</v>
      </c>
      <c r="AQ26" s="69">
        <f>IF($C$5=0,0,'Datenbasis 2014'!C12+$C$5*'Datenbasis 2014'!B12)</f>
        <v>0</v>
      </c>
      <c r="AR26" s="69">
        <f>IF($C$7+$C$9=0,0,'Datenbasis 2014'!G12+$C$7*'Datenbasis 2014'!E12+$C$9*'Datenbasis 2014'!F12)</f>
        <v>0</v>
      </c>
      <c r="AS26" s="70">
        <f t="shared" si="20"/>
        <v>0</v>
      </c>
      <c r="AT26" s="69">
        <f>IF($C$5=0,0,'Datenbasis 2013'!C12+$C$5*'Datenbasis 2013'!B12)</f>
        <v>0</v>
      </c>
      <c r="AU26" s="69">
        <f>IF($C$7+$C$9=0,0,'Datenbasis 2013'!G12+$C$7*'Datenbasis 2013'!E12+$C$9*'Datenbasis 2013'!F12)</f>
        <v>0</v>
      </c>
      <c r="AV26" s="70">
        <f t="shared" si="21"/>
        <v>0</v>
      </c>
    </row>
    <row r="27" spans="2:48" ht="16.5" customHeight="1" x14ac:dyDescent="0.2">
      <c r="B27" s="50" t="s">
        <v>56</v>
      </c>
      <c r="C27" s="92">
        <f>'Datenbasis 2025'!C13</f>
        <v>36.840000000000003</v>
      </c>
      <c r="D27" s="93">
        <f>'Datenbasis 2025'!B13*$C$5</f>
        <v>0</v>
      </c>
      <c r="E27" s="73">
        <f t="shared" si="7"/>
        <v>0</v>
      </c>
      <c r="F27" s="92">
        <f>'Datenbasis 2025'!G13</f>
        <v>0</v>
      </c>
      <c r="G27" s="93">
        <f>'Datenbasis 2025'!E13*$C$7</f>
        <v>0</v>
      </c>
      <c r="H27" s="93">
        <f>'Datenbasis 2025'!F13*$C$9</f>
        <v>0</v>
      </c>
      <c r="I27" s="73">
        <f t="shared" si="8"/>
        <v>0</v>
      </c>
      <c r="J27" s="98">
        <f t="shared" si="9"/>
        <v>0</v>
      </c>
      <c r="K27" s="99">
        <f t="shared" si="6"/>
        <v>0</v>
      </c>
      <c r="L27" s="87"/>
      <c r="M27" s="69">
        <f>IF($C$5=0,0,'Datenbasis 2024'!$C13+$C$5*'Datenbasis 2024'!$B13)</f>
        <v>0</v>
      </c>
      <c r="N27" s="69">
        <f>IF($C$7+$C$9=0,0,'Datenbasis 2024'!$G13+$C$7*'Datenbasis 2024'!$E13+$C$9*'Datenbasis 2024'!$F13)</f>
        <v>0</v>
      </c>
      <c r="O27" s="70">
        <f t="shared" si="10"/>
        <v>0</v>
      </c>
      <c r="P27" s="69">
        <f>IF($C$5=0,0,'Datenbasis 2023'!$C13+$C$5*'Datenbasis 2023'!$B13)</f>
        <v>0</v>
      </c>
      <c r="Q27" s="69">
        <f>IF($C$7+$C$9=0,0,'Datenbasis 2023'!$G13+$C$7*'Datenbasis 2023'!$E13+$C$9*'Datenbasis 2023'!$F13)</f>
        <v>0</v>
      </c>
      <c r="R27" s="70">
        <f t="shared" si="11"/>
        <v>0</v>
      </c>
      <c r="S27" s="69">
        <f>IF($C$5=0,0,'Datenbasis 2022'!$C13+$C$5*'Datenbasis 2022'!$B13)</f>
        <v>0</v>
      </c>
      <c r="T27" s="69">
        <f>IF($C$7+$C$9=0,0,'Datenbasis 2022'!$G13+$C$7*'Datenbasis 2022'!$E13+$C$9*'Datenbasis 2022'!$F13)</f>
        <v>0</v>
      </c>
      <c r="U27" s="70">
        <f t="shared" si="12"/>
        <v>0</v>
      </c>
      <c r="V27" s="69">
        <f>IF($C$5=0,0,'Datenbasis 2021'!$C13+$C$5*'Datenbasis 2021'!$B13)</f>
        <v>0</v>
      </c>
      <c r="W27" s="69">
        <f>IF($C$7+$C$9=0,0,'Datenbasis 2021'!$G13+$C$7*'Datenbasis 2021'!$E13+$C$9*'Datenbasis 2021'!$F13)</f>
        <v>0</v>
      </c>
      <c r="X27" s="70">
        <f t="shared" si="13"/>
        <v>0</v>
      </c>
      <c r="Y27" s="69">
        <f>IF($C$5=0,0,'Datenbasis 2020'!$C13+$C$5*'Datenbasis 2020'!$B13)</f>
        <v>0</v>
      </c>
      <c r="Z27" s="69">
        <f>IF($C$7+$C$9=0,0,'Datenbasis 2020'!$G13+$C$7*'Datenbasis 2020'!$E13+$C$9*'Datenbasis 2020'!$F13)</f>
        <v>0</v>
      </c>
      <c r="AA27" s="70">
        <f t="shared" si="14"/>
        <v>0</v>
      </c>
      <c r="AB27" s="69">
        <f>IF($C$5=0,0,'Datenbasis 2019'!$C13+$C$5*'Datenbasis 2019'!$B13)</f>
        <v>0</v>
      </c>
      <c r="AC27" s="69">
        <f>IF($C$7+$C$9=0,0,'Datenbasis 2019'!$G13+$C$7*'Datenbasis 2019'!$E13+$C$9*'Datenbasis 2019'!$F13)</f>
        <v>0</v>
      </c>
      <c r="AD27" s="70">
        <f t="shared" si="15"/>
        <v>0</v>
      </c>
      <c r="AE27" s="69">
        <f>IF($C$5=0,0,'Datenbasis 2018'!$C13+$C$5*'Datenbasis 2018'!$B13)</f>
        <v>0</v>
      </c>
      <c r="AF27" s="69">
        <f>IF($C$7+$C$9=0,0,'Datenbasis 2018'!$G13+$C$7*'Datenbasis 2018'!$E13+$C$9*'Datenbasis 2018'!$F13)</f>
        <v>0</v>
      </c>
      <c r="AG27" s="70">
        <f t="shared" si="16"/>
        <v>0</v>
      </c>
      <c r="AH27" s="69">
        <f>IF($C$5=0,0,'Datenbasis 2017'!$C13+$C$5*'Datenbasis 2017'!$B13)</f>
        <v>0</v>
      </c>
      <c r="AI27" s="69">
        <f>IF($C$7+$C$9=0,0,'Datenbasis 2017'!$G13+$C$7*'Datenbasis 2017'!$E13+$C$9*'Datenbasis 2017'!$F13)</f>
        <v>0</v>
      </c>
      <c r="AJ27" s="70">
        <f t="shared" si="17"/>
        <v>0</v>
      </c>
      <c r="AK27" s="69">
        <f>IF($C$5=0,0,'Datenbasis 2016'!$C13+$C$5*'Datenbasis 2016'!$B13)</f>
        <v>0</v>
      </c>
      <c r="AL27" s="69">
        <f>IF($C$7+$C$9=0,0,'Datenbasis 2016'!$G13+$C$7*'Datenbasis 2016'!$E13+$C$9*'Datenbasis 2016'!$F13)</f>
        <v>0</v>
      </c>
      <c r="AM27" s="70">
        <f t="shared" si="18"/>
        <v>0</v>
      </c>
      <c r="AN27" s="69">
        <f>IF($C$5=0,0,'Datenbasis 2015'!$C13+$C$5*'Datenbasis 2015'!$B13)</f>
        <v>0</v>
      </c>
      <c r="AO27" s="69">
        <f>IF($C$7+$C$9=0,0,'Datenbasis 2015'!$G13+$C$7*'Datenbasis 2015'!$E13+$C$9*'Datenbasis 2015'!$F13)</f>
        <v>0</v>
      </c>
      <c r="AP27" s="70">
        <f t="shared" si="19"/>
        <v>0</v>
      </c>
      <c r="AQ27" s="69">
        <f>IF($C$5=0,0,'Datenbasis 2014'!C13+$C$5*'Datenbasis 2014'!B13)</f>
        <v>0</v>
      </c>
      <c r="AR27" s="69">
        <f>IF($C$7+$C$9=0,0,'Datenbasis 2014'!G13+$C$7*'Datenbasis 2014'!E13+$C$9*'Datenbasis 2014'!F13)</f>
        <v>0</v>
      </c>
      <c r="AS27" s="70">
        <f t="shared" si="20"/>
        <v>0</v>
      </c>
      <c r="AT27" s="69">
        <f>IF($C$5=0,0,'Datenbasis 2013'!C13+$C$5*'Datenbasis 2013'!B13)</f>
        <v>0</v>
      </c>
      <c r="AU27" s="69">
        <f>IF($C$7+$C$9=0,0,'Datenbasis 2013'!G13+$C$7*'Datenbasis 2013'!E13+$C$9*'Datenbasis 2013'!F13)</f>
        <v>0</v>
      </c>
      <c r="AV27" s="70">
        <f t="shared" si="21"/>
        <v>0</v>
      </c>
    </row>
    <row r="28" spans="2:48" ht="16.5" customHeight="1" x14ac:dyDescent="0.2">
      <c r="B28" s="50" t="s">
        <v>49</v>
      </c>
      <c r="C28" s="92">
        <f>'Datenbasis 2025'!C14</f>
        <v>90</v>
      </c>
      <c r="D28" s="93">
        <f>'Datenbasis 2025'!B14*$C$5</f>
        <v>0</v>
      </c>
      <c r="E28" s="73">
        <f t="shared" si="7"/>
        <v>0</v>
      </c>
      <c r="F28" s="92">
        <f>'Datenbasis 2025'!G14</f>
        <v>105</v>
      </c>
      <c r="G28" s="93">
        <f>'Datenbasis 2025'!E14*$C$7</f>
        <v>0</v>
      </c>
      <c r="H28" s="93">
        <f>'Datenbasis 2025'!F14*$C$9</f>
        <v>0</v>
      </c>
      <c r="I28" s="73">
        <f t="shared" si="8"/>
        <v>0</v>
      </c>
      <c r="J28" s="98">
        <f t="shared" si="9"/>
        <v>0</v>
      </c>
      <c r="K28" s="99">
        <f t="shared" si="6"/>
        <v>0</v>
      </c>
      <c r="L28" s="87"/>
      <c r="M28" s="69">
        <f>IF($C$5=0,0,'Datenbasis 2024'!$C14+$C$5*'Datenbasis 2024'!$B14)</f>
        <v>0</v>
      </c>
      <c r="N28" s="69">
        <f>IF($C$7+$C$9=0,0,'Datenbasis 2024'!$G14+$C$7*'Datenbasis 2024'!$E14+$C$9*'Datenbasis 2024'!$F14)</f>
        <v>0</v>
      </c>
      <c r="O28" s="70">
        <f t="shared" si="10"/>
        <v>0</v>
      </c>
      <c r="P28" s="69">
        <f>IF($C$5=0,0,'Datenbasis 2023'!$C14+$C$5*'Datenbasis 2023'!$B14)</f>
        <v>0</v>
      </c>
      <c r="Q28" s="69">
        <f>IF($C$7+$C$9=0,0,'Datenbasis 2023'!$G14+$C$7*'Datenbasis 2023'!$E14+$C$9*'Datenbasis 2023'!$F14)</f>
        <v>0</v>
      </c>
      <c r="R28" s="70">
        <f t="shared" si="11"/>
        <v>0</v>
      </c>
      <c r="S28" s="69">
        <f>IF($C$5=0,0,'Datenbasis 2022'!$C14+$C$5*'Datenbasis 2022'!$B14)</f>
        <v>0</v>
      </c>
      <c r="T28" s="69">
        <f>IF($C$7+$C$9=0,0,'Datenbasis 2022'!$G14+$C$7*'Datenbasis 2022'!$E14+$C$9*'Datenbasis 2022'!$F14)</f>
        <v>0</v>
      </c>
      <c r="U28" s="70">
        <f t="shared" si="12"/>
        <v>0</v>
      </c>
      <c r="V28" s="69">
        <f>IF($C$5=0,0,'Datenbasis 2021'!$C14+$C$5*'Datenbasis 2021'!$B14)</f>
        <v>0</v>
      </c>
      <c r="W28" s="69">
        <f>IF($C$7+$C$9=0,0,'Datenbasis 2021'!$G14+$C$7*'Datenbasis 2021'!$E14+$C$9*'Datenbasis 2021'!$F14)</f>
        <v>0</v>
      </c>
      <c r="X28" s="70">
        <f t="shared" si="13"/>
        <v>0</v>
      </c>
      <c r="Y28" s="69">
        <f>IF($C$5=0,0,'Datenbasis 2020'!$C14+$C$5*'Datenbasis 2020'!$B14)</f>
        <v>0</v>
      </c>
      <c r="Z28" s="69">
        <f>IF($C$7+$C$9=0,0,'Datenbasis 2020'!$G14+$C$7*'Datenbasis 2020'!$E14+$C$9*'Datenbasis 2020'!$F14)</f>
        <v>0</v>
      </c>
      <c r="AA28" s="70">
        <f t="shared" si="14"/>
        <v>0</v>
      </c>
      <c r="AB28" s="69">
        <f>IF($C$5=0,0,'Datenbasis 2019'!$C14+$C$5*'Datenbasis 2019'!$B14)</f>
        <v>0</v>
      </c>
      <c r="AC28" s="69">
        <f>IF($C$7+$C$9=0,0,'Datenbasis 2019'!$G14+$C$7*'Datenbasis 2019'!$E14+$C$9*'Datenbasis 2019'!$F14)</f>
        <v>0</v>
      </c>
      <c r="AD28" s="70">
        <f t="shared" si="15"/>
        <v>0</v>
      </c>
      <c r="AE28" s="69">
        <f>IF($C$5=0,0,'Datenbasis 2018'!$C14+$C$5*'Datenbasis 2018'!$B14)</f>
        <v>0</v>
      </c>
      <c r="AF28" s="69">
        <f>IF($C$7+$C$9=0,0,'Datenbasis 2018'!$G14+$C$7*'Datenbasis 2018'!$E14+$C$9*'Datenbasis 2018'!$F14)</f>
        <v>0</v>
      </c>
      <c r="AG28" s="70">
        <f t="shared" si="16"/>
        <v>0</v>
      </c>
      <c r="AH28" s="69">
        <f>IF($C$5=0,0,'Datenbasis 2017'!$C14+$C$5*'Datenbasis 2017'!$B14)</f>
        <v>0</v>
      </c>
      <c r="AI28" s="69">
        <f>IF($C$7+$C$9=0,0,'Datenbasis 2017'!$G14+$C$7*'Datenbasis 2017'!$E14+$C$9*'Datenbasis 2017'!$F14)</f>
        <v>0</v>
      </c>
      <c r="AJ28" s="70">
        <f t="shared" si="17"/>
        <v>0</v>
      </c>
      <c r="AK28" s="69">
        <f>IF($C$5=0,0,'Datenbasis 2016'!$C14+$C$5*'Datenbasis 2016'!$B14)</f>
        <v>0</v>
      </c>
      <c r="AL28" s="69">
        <f>IF($C$7+$C$9=0,0,'Datenbasis 2016'!$G14+$C$7*'Datenbasis 2016'!$E14+$C$9*'Datenbasis 2016'!$F14)</f>
        <v>0</v>
      </c>
      <c r="AM28" s="70">
        <f t="shared" si="18"/>
        <v>0</v>
      </c>
      <c r="AN28" s="69">
        <f>IF($C$5=0,0,'Datenbasis 2015'!$C14+$C$5*'Datenbasis 2015'!$B14)</f>
        <v>0</v>
      </c>
      <c r="AO28" s="69">
        <f>IF($C$7+$C$9=0,0,'Datenbasis 2015'!$G14+$C$7*'Datenbasis 2015'!$E14+$C$9*'Datenbasis 2015'!$F14)</f>
        <v>0</v>
      </c>
      <c r="AP28" s="70">
        <f t="shared" si="19"/>
        <v>0</v>
      </c>
      <c r="AQ28" s="69">
        <f>IF($C$5=0,0,'Datenbasis 2014'!C14+$C$5*'Datenbasis 2014'!B14)</f>
        <v>0</v>
      </c>
      <c r="AR28" s="69">
        <f>IF($C$7+$C$9=0,0,'Datenbasis 2014'!G14+$C$7*'Datenbasis 2014'!E14+$C$9*'Datenbasis 2014'!F14)</f>
        <v>0</v>
      </c>
      <c r="AS28" s="70">
        <f t="shared" si="20"/>
        <v>0</v>
      </c>
      <c r="AT28" s="69">
        <f>IF($C$5=0,0,'Datenbasis 2013'!C14+$C$5*'Datenbasis 2013'!B14)</f>
        <v>0</v>
      </c>
      <c r="AU28" s="69">
        <f>IF($C$7+$C$9=0,0,'Datenbasis 2013'!G14+$C$7*'Datenbasis 2013'!E14+$C$9*'Datenbasis 2013'!F14)</f>
        <v>0</v>
      </c>
      <c r="AV28" s="70">
        <f t="shared" si="21"/>
        <v>0</v>
      </c>
    </row>
    <row r="29" spans="2:48" ht="16.5" customHeight="1" x14ac:dyDescent="0.2">
      <c r="B29" s="50" t="s">
        <v>57</v>
      </c>
      <c r="C29" s="92">
        <f>'Datenbasis 2025'!C15</f>
        <v>71.88</v>
      </c>
      <c r="D29" s="93">
        <f>'Datenbasis 2025'!B15*$C$5</f>
        <v>0</v>
      </c>
      <c r="E29" s="73">
        <f t="shared" si="7"/>
        <v>0</v>
      </c>
      <c r="F29" s="92">
        <f>'Datenbasis 2025'!G15</f>
        <v>0</v>
      </c>
      <c r="G29" s="93">
        <f>'Datenbasis 2025'!E15*$C$7</f>
        <v>0</v>
      </c>
      <c r="H29" s="93">
        <f>'Datenbasis 2025'!F15*$C$9</f>
        <v>0</v>
      </c>
      <c r="I29" s="73">
        <f t="shared" si="8"/>
        <v>0</v>
      </c>
      <c r="J29" s="98">
        <f t="shared" si="9"/>
        <v>0</v>
      </c>
      <c r="K29" s="99">
        <f t="shared" si="6"/>
        <v>0</v>
      </c>
      <c r="L29" s="87"/>
      <c r="M29" s="69">
        <f>IF($C$5=0,0,'Datenbasis 2024'!$C15+$C$5*'Datenbasis 2024'!$B15)</f>
        <v>0</v>
      </c>
      <c r="N29" s="69">
        <f>IF($C$7+$C$9=0,0,'Datenbasis 2024'!$G15+$C$7*'Datenbasis 2024'!$E15+$C$9*'Datenbasis 2024'!$F15)</f>
        <v>0</v>
      </c>
      <c r="O29" s="70">
        <f t="shared" si="10"/>
        <v>0</v>
      </c>
      <c r="P29" s="69">
        <f>IF($C$5=0,0,'Datenbasis 2023'!$C15+$C$5*'Datenbasis 2023'!$B15)</f>
        <v>0</v>
      </c>
      <c r="Q29" s="69">
        <f>IF($C$7+$C$9=0,0,'Datenbasis 2023'!$G15+$C$7*'Datenbasis 2023'!$E15+$C$9*'Datenbasis 2023'!$F15)</f>
        <v>0</v>
      </c>
      <c r="R29" s="70">
        <f t="shared" si="11"/>
        <v>0</v>
      </c>
      <c r="S29" s="69">
        <f>IF($C$5=0,0,'Datenbasis 2022'!$C15+$C$5*'Datenbasis 2022'!$B15)</f>
        <v>0</v>
      </c>
      <c r="T29" s="69">
        <f>IF($C$7+$C$9=0,0,'Datenbasis 2022'!$G15+$C$7*'Datenbasis 2022'!$E15+$C$9*'Datenbasis 2022'!$F15)</f>
        <v>0</v>
      </c>
      <c r="U29" s="70">
        <f t="shared" si="12"/>
        <v>0</v>
      </c>
      <c r="V29" s="69">
        <f>IF($C$5=0,0,'Datenbasis 2021'!$C15+$C$5*'Datenbasis 2021'!$B15)</f>
        <v>0</v>
      </c>
      <c r="W29" s="69">
        <f>IF($C$7+$C$9=0,0,'Datenbasis 2021'!$G15+$C$7*'Datenbasis 2021'!$E15+$C$9*'Datenbasis 2021'!$F15)</f>
        <v>0</v>
      </c>
      <c r="X29" s="70">
        <f t="shared" si="13"/>
        <v>0</v>
      </c>
      <c r="Y29" s="69">
        <f>IF($C$5=0,0,'Datenbasis 2020'!$C15+$C$5*'Datenbasis 2020'!$B15)</f>
        <v>0</v>
      </c>
      <c r="Z29" s="69">
        <f>IF($C$7+$C$9=0,0,'Datenbasis 2020'!$G15+$C$7*'Datenbasis 2020'!$E15+$C$9*'Datenbasis 2020'!$F15)</f>
        <v>0</v>
      </c>
      <c r="AA29" s="70">
        <f t="shared" si="14"/>
        <v>0</v>
      </c>
      <c r="AB29" s="69">
        <f>IF($C$5=0,0,'Datenbasis 2019'!$C15+$C$5*'Datenbasis 2019'!$B15)</f>
        <v>0</v>
      </c>
      <c r="AC29" s="69">
        <f>IF($C$7+$C$9=0,0,'Datenbasis 2019'!$G15+$C$7*'Datenbasis 2019'!$E15+$C$9*'Datenbasis 2019'!$F15)</f>
        <v>0</v>
      </c>
      <c r="AD29" s="70">
        <f t="shared" si="15"/>
        <v>0</v>
      </c>
      <c r="AE29" s="69">
        <f>IF($C$5=0,0,'Datenbasis 2018'!$C15+$C$5*'Datenbasis 2018'!$B15)</f>
        <v>0</v>
      </c>
      <c r="AF29" s="69">
        <f>IF($C$7+$C$9=0,0,'Datenbasis 2018'!$G15+$C$7*'Datenbasis 2018'!$E15+$C$9*'Datenbasis 2018'!$F15)</f>
        <v>0</v>
      </c>
      <c r="AG29" s="70">
        <f t="shared" si="16"/>
        <v>0</v>
      </c>
      <c r="AH29" s="69">
        <f>IF($C$5=0,0,'Datenbasis 2017'!$C15+$C$5*'Datenbasis 2017'!$B15)</f>
        <v>0</v>
      </c>
      <c r="AI29" s="69">
        <f>IF($C$7+$C$9=0,0,'Datenbasis 2017'!$G15+$C$7*'Datenbasis 2017'!$E15+$C$9*'Datenbasis 2017'!$F15)</f>
        <v>0</v>
      </c>
      <c r="AJ29" s="70">
        <f t="shared" si="17"/>
        <v>0</v>
      </c>
      <c r="AK29" s="69">
        <f>IF($C$5=0,0,'Datenbasis 2016'!$C15+$C$5*'Datenbasis 2016'!$B15)</f>
        <v>0</v>
      </c>
      <c r="AL29" s="69">
        <f>IF($C$7+$C$9=0,0,'Datenbasis 2016'!$G15+$C$7*'Datenbasis 2016'!$E15+$C$9*'Datenbasis 2016'!$F15)</f>
        <v>0</v>
      </c>
      <c r="AM29" s="70">
        <f t="shared" si="18"/>
        <v>0</v>
      </c>
      <c r="AN29" s="69">
        <f>IF($C$5=0,0,'Datenbasis 2015'!$C15+$C$5*'Datenbasis 2015'!$B15)</f>
        <v>0</v>
      </c>
      <c r="AO29" s="69">
        <f>IF($C$7+$C$9=0,0,'Datenbasis 2015'!$G15+$C$7*'Datenbasis 2015'!$E15+$C$9*'Datenbasis 2015'!$F15)</f>
        <v>0</v>
      </c>
      <c r="AP29" s="70">
        <f t="shared" si="19"/>
        <v>0</v>
      </c>
      <c r="AQ29" s="69">
        <f>IF($C$5=0,0,'Datenbasis 2014'!C15+$C$5*'Datenbasis 2014'!B15)</f>
        <v>0</v>
      </c>
      <c r="AR29" s="69">
        <f>IF($C$7+$C$9=0,0,'Datenbasis 2014'!G15+$C$7*'Datenbasis 2014'!E15+$C$9*'Datenbasis 2014'!F15)</f>
        <v>0</v>
      </c>
      <c r="AS29" s="70">
        <f t="shared" si="20"/>
        <v>0</v>
      </c>
      <c r="AT29" s="69">
        <f>IF($C$5=0,0,'Datenbasis 2013'!C15+$C$5*'Datenbasis 2013'!B15)</f>
        <v>0</v>
      </c>
      <c r="AU29" s="69">
        <f>IF($C$7+$C$9=0,0,'Datenbasis 2013'!G15+$C$7*'Datenbasis 2013'!E15+$C$9*'Datenbasis 2013'!F15)</f>
        <v>0</v>
      </c>
      <c r="AV29" s="70">
        <f t="shared" si="21"/>
        <v>0</v>
      </c>
    </row>
    <row r="30" spans="2:48" ht="16.5" customHeight="1" x14ac:dyDescent="0.2">
      <c r="B30" s="51" t="s">
        <v>50</v>
      </c>
      <c r="C30" s="92">
        <f>'Datenbasis 2025'!C16</f>
        <v>60</v>
      </c>
      <c r="D30" s="93">
        <f>'Datenbasis 2025'!B16*$C$5</f>
        <v>0</v>
      </c>
      <c r="E30" s="73">
        <f t="shared" si="7"/>
        <v>0</v>
      </c>
      <c r="F30" s="92">
        <f>'Datenbasis 2025'!G16</f>
        <v>0</v>
      </c>
      <c r="G30" s="93">
        <f>'Datenbasis 2025'!E16*$C$7</f>
        <v>0</v>
      </c>
      <c r="H30" s="93">
        <f>'Datenbasis 2025'!F16*$C$9</f>
        <v>0</v>
      </c>
      <c r="I30" s="73">
        <f t="shared" si="8"/>
        <v>0</v>
      </c>
      <c r="J30" s="98">
        <f t="shared" si="9"/>
        <v>0</v>
      </c>
      <c r="K30" s="99">
        <f t="shared" si="6"/>
        <v>0</v>
      </c>
      <c r="L30" s="87"/>
      <c r="M30" s="69">
        <f>IF($C$5=0,0,'Datenbasis 2024'!$C16+$C$5*'Datenbasis 2024'!$B16)</f>
        <v>0</v>
      </c>
      <c r="N30" s="69">
        <f>IF($C$7+$C$9=0,0,'Datenbasis 2024'!$G16+$C$7*'Datenbasis 2024'!$E16+$C$9*'Datenbasis 2024'!$F16)</f>
        <v>0</v>
      </c>
      <c r="O30" s="70">
        <f t="shared" si="10"/>
        <v>0</v>
      </c>
      <c r="P30" s="69">
        <f>IF($C$5=0,0,'Datenbasis 2023'!$C16+$C$5*'Datenbasis 2023'!$B16)</f>
        <v>0</v>
      </c>
      <c r="Q30" s="69">
        <f>IF($C$7+$C$9=0,0,'Datenbasis 2023'!$G16+$C$7*'Datenbasis 2023'!$E16+$C$9*'Datenbasis 2023'!$F16)</f>
        <v>0</v>
      </c>
      <c r="R30" s="70">
        <f t="shared" si="11"/>
        <v>0</v>
      </c>
      <c r="S30" s="69">
        <f>IF($C$5=0,0,'Datenbasis 2022'!$C16+$C$5*'Datenbasis 2022'!$B16)</f>
        <v>0</v>
      </c>
      <c r="T30" s="69">
        <f>IF($C$7+$C$9=0,0,'Datenbasis 2022'!$G16+$C$7*'Datenbasis 2022'!$E16+$C$9*'Datenbasis 2022'!$F16)</f>
        <v>0</v>
      </c>
      <c r="U30" s="70">
        <f t="shared" si="12"/>
        <v>0</v>
      </c>
      <c r="V30" s="69">
        <f>IF($C$5=0,0,'Datenbasis 2021'!$C16+$C$5*'Datenbasis 2021'!$B16)</f>
        <v>0</v>
      </c>
      <c r="W30" s="69">
        <f>IF($C$7+$C$9=0,0,'Datenbasis 2021'!$G16+$C$7*'Datenbasis 2021'!$E16+$C$9*'Datenbasis 2021'!$F16)</f>
        <v>0</v>
      </c>
      <c r="X30" s="70">
        <f t="shared" si="13"/>
        <v>0</v>
      </c>
      <c r="Y30" s="69">
        <f>IF($C$5=0,0,'Datenbasis 2020'!$C16+$C$5*'Datenbasis 2020'!$B16)</f>
        <v>0</v>
      </c>
      <c r="Z30" s="69">
        <f>IF($C$7+$C$9=0,0,'Datenbasis 2020'!$G16+$C$7*'Datenbasis 2020'!$E16+$C$9*'Datenbasis 2020'!$F16)</f>
        <v>0</v>
      </c>
      <c r="AA30" s="70">
        <f t="shared" si="14"/>
        <v>0</v>
      </c>
      <c r="AB30" s="69">
        <f>IF($C$5=0,0,'Datenbasis 2019'!$C16+$C$5*'Datenbasis 2019'!$B16)</f>
        <v>0</v>
      </c>
      <c r="AC30" s="69">
        <f>IF($C$7+$C$9=0,0,'Datenbasis 2019'!$G16+$C$7*'Datenbasis 2019'!$E16+$C$9*'Datenbasis 2019'!$F16)</f>
        <v>0</v>
      </c>
      <c r="AD30" s="70">
        <f t="shared" si="15"/>
        <v>0</v>
      </c>
      <c r="AE30" s="69">
        <f>IF($C$5=0,0,'Datenbasis 2018'!$C16+$C$5*'Datenbasis 2018'!$B16)</f>
        <v>0</v>
      </c>
      <c r="AF30" s="69">
        <f>IF($C$7+$C$9=0,0,'Datenbasis 2018'!$G16+$C$7*'Datenbasis 2018'!$E16+$C$9*'Datenbasis 2018'!$F16)</f>
        <v>0</v>
      </c>
      <c r="AG30" s="70">
        <f t="shared" si="16"/>
        <v>0</v>
      </c>
      <c r="AH30" s="69">
        <f>IF($C$5=0,0,'Datenbasis 2017'!$C16+$C$5*'Datenbasis 2017'!$B16)</f>
        <v>0</v>
      </c>
      <c r="AI30" s="69">
        <f>IF($C$7+$C$9=0,0,'Datenbasis 2017'!$G16+$C$7*'Datenbasis 2017'!$E16+$C$9*'Datenbasis 2017'!$F16)</f>
        <v>0</v>
      </c>
      <c r="AJ30" s="70">
        <f t="shared" si="17"/>
        <v>0</v>
      </c>
      <c r="AK30" s="69">
        <f>IF($C$5=0,0,'Datenbasis 2016'!$C16+$C$5*'Datenbasis 2016'!$B16)</f>
        <v>0</v>
      </c>
      <c r="AL30" s="69">
        <f>IF($C$7+$C$9=0,0,'Datenbasis 2016'!$G16+$C$7*'Datenbasis 2016'!$E16+$C$9*'Datenbasis 2016'!$F16)</f>
        <v>0</v>
      </c>
      <c r="AM30" s="70">
        <f t="shared" si="18"/>
        <v>0</v>
      </c>
      <c r="AN30" s="69">
        <f>IF($C$5=0,0,'Datenbasis 2015'!$C16+$C$5*'Datenbasis 2015'!$B16)</f>
        <v>0</v>
      </c>
      <c r="AO30" s="69">
        <f>IF($C$7+$C$9=0,0,'Datenbasis 2015'!$G16+$C$7*'Datenbasis 2015'!$E16+$C$9*'Datenbasis 2015'!$F16)</f>
        <v>0</v>
      </c>
      <c r="AP30" s="70">
        <f t="shared" si="19"/>
        <v>0</v>
      </c>
      <c r="AQ30" s="69">
        <f>IF($C$5=0,0,'Datenbasis 2014'!C16+$C$5*'Datenbasis 2014'!B16)</f>
        <v>0</v>
      </c>
      <c r="AR30" s="69">
        <f>IF($C$7+$C$9=0,0,'Datenbasis 2014'!G16+$C$7*'Datenbasis 2014'!E16+$C$9*'Datenbasis 2014'!F16)</f>
        <v>0</v>
      </c>
      <c r="AS30" s="70">
        <f t="shared" si="20"/>
        <v>0</v>
      </c>
      <c r="AT30" s="69">
        <f>IF($C$5=0,0,'Datenbasis 2013'!C16+$C$5*'Datenbasis 2013'!B16)</f>
        <v>0</v>
      </c>
      <c r="AU30" s="69">
        <f>IF($C$7+$C$9=0,0,'Datenbasis 2013'!G16+$C$7*'Datenbasis 2013'!E16+$C$9*'Datenbasis 2013'!F16)</f>
        <v>0</v>
      </c>
      <c r="AV30" s="70">
        <f t="shared" si="21"/>
        <v>0</v>
      </c>
    </row>
    <row r="31" spans="2:48" ht="16.5" customHeight="1" thickBot="1" x14ac:dyDescent="0.25">
      <c r="B31" s="52" t="s">
        <v>51</v>
      </c>
      <c r="C31" s="92">
        <f>'Datenbasis 2025'!C17</f>
        <v>69.48</v>
      </c>
      <c r="D31" s="93">
        <f>'Datenbasis 2025'!B17*$C$5</f>
        <v>0</v>
      </c>
      <c r="E31" s="73">
        <f t="shared" si="7"/>
        <v>0</v>
      </c>
      <c r="F31" s="92">
        <f>'Datenbasis 2025'!G17</f>
        <v>43.2</v>
      </c>
      <c r="G31" s="93">
        <f>'Datenbasis 2025'!E17*$C$7</f>
        <v>0</v>
      </c>
      <c r="H31" s="93">
        <f>'Datenbasis 2025'!F17*$C$9</f>
        <v>0</v>
      </c>
      <c r="I31" s="73">
        <f t="shared" si="8"/>
        <v>0</v>
      </c>
      <c r="J31" s="98">
        <f t="shared" si="9"/>
        <v>0</v>
      </c>
      <c r="K31" s="99">
        <f t="shared" si="6"/>
        <v>0</v>
      </c>
      <c r="L31" s="87"/>
      <c r="M31" s="69">
        <f>IF($C$5=0,0,'Datenbasis 2024'!$C17+$C$5*'Datenbasis 2024'!$B17)</f>
        <v>0</v>
      </c>
      <c r="N31" s="69">
        <f>IF($C$7+$C$9=0,0,'Datenbasis 2024'!$G17+$C$7*'Datenbasis 2024'!$E17+$C$9*'Datenbasis 2024'!$F17)</f>
        <v>0</v>
      </c>
      <c r="O31" s="70">
        <f t="shared" si="10"/>
        <v>0</v>
      </c>
      <c r="P31" s="69">
        <f>IF($C$5=0,0,'Datenbasis 2023'!$C17+$C$5*'Datenbasis 2023'!$B17)</f>
        <v>0</v>
      </c>
      <c r="Q31" s="69">
        <f>IF($C$7+$C$9=0,0,'Datenbasis 2023'!$G17+$C$7*'Datenbasis 2023'!$E17+$C$9*'Datenbasis 2023'!$F17)</f>
        <v>0</v>
      </c>
      <c r="R31" s="70">
        <f t="shared" si="11"/>
        <v>0</v>
      </c>
      <c r="S31" s="69">
        <f>IF($C$5=0,0,'Datenbasis 2022'!$C17+$C$5*'Datenbasis 2022'!$B17)</f>
        <v>0</v>
      </c>
      <c r="T31" s="69">
        <f>IF($C$7+$C$9=0,0,'Datenbasis 2022'!$G17+$C$7*'Datenbasis 2022'!$E17+$C$9*'Datenbasis 2022'!$F17)</f>
        <v>0</v>
      </c>
      <c r="U31" s="70">
        <f t="shared" si="12"/>
        <v>0</v>
      </c>
      <c r="V31" s="69">
        <f>IF($C$5=0,0,'Datenbasis 2021'!$C17+$C$5*'Datenbasis 2021'!$B17)</f>
        <v>0</v>
      </c>
      <c r="W31" s="69">
        <f>IF($C$7+$C$9=0,0,'Datenbasis 2021'!$G17+$C$7*'Datenbasis 2021'!$E17+$C$9*'Datenbasis 2021'!$F17)</f>
        <v>0</v>
      </c>
      <c r="X31" s="70">
        <f t="shared" si="13"/>
        <v>0</v>
      </c>
      <c r="Y31" s="69">
        <f>IF($C$5=0,0,'Datenbasis 2020'!$C17+$C$5*'Datenbasis 2020'!$B17)</f>
        <v>0</v>
      </c>
      <c r="Z31" s="69">
        <f>IF($C$7+$C$9=0,0,'Datenbasis 2020'!$G17+$C$7*'Datenbasis 2020'!$E17+$C$9*'Datenbasis 2020'!$F17)</f>
        <v>0</v>
      </c>
      <c r="AA31" s="70">
        <f t="shared" si="14"/>
        <v>0</v>
      </c>
      <c r="AB31" s="69">
        <f>IF($C$5=0,0,'Datenbasis 2019'!$C17+$C$5*'Datenbasis 2019'!$B17)</f>
        <v>0</v>
      </c>
      <c r="AC31" s="69">
        <f>IF($C$7+$C$9=0,0,'Datenbasis 2019'!$G17+$C$7*'Datenbasis 2019'!$E17+$C$9*'Datenbasis 2019'!$F17)</f>
        <v>0</v>
      </c>
      <c r="AD31" s="70">
        <f t="shared" si="15"/>
        <v>0</v>
      </c>
      <c r="AE31" s="69">
        <f>IF($C$5=0,0,'Datenbasis 2018'!$C17+$C$5*'Datenbasis 2018'!$B17)</f>
        <v>0</v>
      </c>
      <c r="AF31" s="69">
        <f>IF($C$7+$C$9=0,0,'Datenbasis 2018'!$G17+$C$7*'Datenbasis 2018'!$E17+$C$9*'Datenbasis 2018'!$F17)</f>
        <v>0</v>
      </c>
      <c r="AG31" s="70">
        <f t="shared" si="16"/>
        <v>0</v>
      </c>
      <c r="AH31" s="69">
        <f>IF($C$5=0,0,'Datenbasis 2017'!$C17+$C$5*'Datenbasis 2017'!$B17)</f>
        <v>0</v>
      </c>
      <c r="AI31" s="69">
        <f>IF($C$7+$C$9=0,0,'Datenbasis 2017'!$G17+$C$7*'Datenbasis 2017'!$E17+$C$9*'Datenbasis 2017'!$F17)</f>
        <v>0</v>
      </c>
      <c r="AJ31" s="70">
        <f t="shared" si="17"/>
        <v>0</v>
      </c>
      <c r="AK31" s="69">
        <f>IF($C$5=0,0,'Datenbasis 2016'!$C17+$C$5*'Datenbasis 2016'!$B17)</f>
        <v>0</v>
      </c>
      <c r="AL31" s="69">
        <f>IF($C$7+$C$9=0,0,'Datenbasis 2016'!$G17+$C$7*'Datenbasis 2016'!$E17+$C$9*'Datenbasis 2016'!$F17)</f>
        <v>0</v>
      </c>
      <c r="AM31" s="70">
        <f t="shared" si="18"/>
        <v>0</v>
      </c>
      <c r="AN31" s="69">
        <f>IF($C$5=0,0,'Datenbasis 2015'!$C17+$C$5*'Datenbasis 2015'!$B17)</f>
        <v>0</v>
      </c>
      <c r="AO31" s="69">
        <f>IF($C$7+$C$9=0,0,'Datenbasis 2015'!$G17+$C$7*'Datenbasis 2015'!$E17+$C$9*'Datenbasis 2015'!$F17)</f>
        <v>0</v>
      </c>
      <c r="AP31" s="70">
        <f t="shared" si="19"/>
        <v>0</v>
      </c>
      <c r="AQ31" s="69">
        <f>IF($C$5=0,0,'Datenbasis 2014'!C17+$C$5*'Datenbasis 2014'!B17)</f>
        <v>0</v>
      </c>
      <c r="AR31" s="69">
        <f>IF($C$7+$C$9=0,0,'Datenbasis 2014'!G17+$C$7*'Datenbasis 2014'!E17+$C$9*'Datenbasis 2014'!F17)</f>
        <v>0</v>
      </c>
      <c r="AS31" s="70">
        <f t="shared" si="20"/>
        <v>0</v>
      </c>
      <c r="AT31" s="69">
        <f>IF($C$5=0,0,'Datenbasis 2013'!C17+$C$5*'Datenbasis 2013'!B17)</f>
        <v>0</v>
      </c>
      <c r="AU31" s="69">
        <f>IF($C$7+$C$9=0,0,'Datenbasis 2013'!G17+$C$7*'Datenbasis 2013'!E17+$C$9*'Datenbasis 2013'!F17)</f>
        <v>0</v>
      </c>
      <c r="AV31" s="70">
        <f t="shared" si="21"/>
        <v>0</v>
      </c>
    </row>
    <row r="32" spans="2:48" ht="18.75" customHeight="1" thickTop="1" thickBot="1" x14ac:dyDescent="0.25">
      <c r="B32" s="182" t="s">
        <v>117</v>
      </c>
      <c r="C32" s="205"/>
      <c r="D32" s="205"/>
      <c r="E32" s="205"/>
      <c r="F32" s="205"/>
      <c r="G32" s="205"/>
      <c r="H32" s="206" t="s">
        <v>29</v>
      </c>
      <c r="I32" s="207"/>
      <c r="J32" s="207"/>
      <c r="K32" s="207"/>
      <c r="L32" s="87"/>
      <c r="M32" s="87"/>
      <c r="N32" s="87"/>
      <c r="O32" s="87"/>
      <c r="P32" s="87"/>
      <c r="Q32" s="87"/>
      <c r="R32" s="87"/>
      <c r="S32" s="87"/>
      <c r="T32" s="87"/>
      <c r="U32" s="87"/>
      <c r="V32" s="87"/>
      <c r="W32" s="87"/>
      <c r="X32" s="87"/>
      <c r="Y32" s="87"/>
      <c r="Z32" s="87"/>
      <c r="AA32" s="87"/>
      <c r="AB32" s="87"/>
      <c r="AC32" s="87"/>
      <c r="AD32" s="87"/>
      <c r="AE32" s="87"/>
      <c r="AF32" s="87"/>
      <c r="AG32" s="87"/>
    </row>
    <row r="33" spans="1:55" s="6" customFormat="1" ht="13.5" thickTop="1" x14ac:dyDescent="0.2">
      <c r="A33" s="35"/>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38"/>
    </row>
    <row r="34" spans="1:55" s="6" customFormat="1" x14ac:dyDescent="0.2">
      <c r="A34" s="35"/>
      <c r="H34" s="35"/>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38"/>
    </row>
    <row r="35" spans="1:55" s="6" customFormat="1" x14ac:dyDescent="0.2">
      <c r="A35" s="35"/>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38"/>
    </row>
    <row r="36" spans="1:55" s="6" customFormat="1" x14ac:dyDescent="0.2">
      <c r="A36" s="35"/>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38"/>
    </row>
    <row r="37" spans="1:55" s="6" customFormat="1" x14ac:dyDescent="0.2">
      <c r="A37" s="35"/>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38"/>
    </row>
    <row r="38" spans="1:55" s="6" customFormat="1" x14ac:dyDescent="0.2">
      <c r="A38" s="35"/>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38"/>
    </row>
    <row r="39" spans="1:55" s="6" customFormat="1" x14ac:dyDescent="0.2">
      <c r="A39" s="35"/>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38"/>
    </row>
    <row r="40" spans="1:55" s="6" customFormat="1" x14ac:dyDescent="0.2">
      <c r="A40" s="35"/>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38"/>
    </row>
    <row r="41" spans="1:55" s="6" customFormat="1" x14ac:dyDescent="0.2">
      <c r="A41" s="35"/>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38"/>
    </row>
    <row r="42" spans="1:55" s="6" customFormat="1" x14ac:dyDescent="0.2">
      <c r="A42" s="35"/>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38"/>
    </row>
    <row r="43" spans="1:55" s="6" customFormat="1" x14ac:dyDescent="0.2">
      <c r="A43" s="35"/>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38"/>
    </row>
    <row r="44" spans="1:55" s="6" customFormat="1" x14ac:dyDescent="0.2">
      <c r="A44" s="35"/>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38"/>
    </row>
    <row r="45" spans="1:55" s="6" customFormat="1" x14ac:dyDescent="0.2">
      <c r="A45" s="35"/>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38"/>
    </row>
    <row r="46" spans="1:55" s="6" customFormat="1" x14ac:dyDescent="0.2">
      <c r="A46" s="35"/>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38"/>
    </row>
    <row r="47" spans="1:55" s="6" customFormat="1" x14ac:dyDescent="0.2">
      <c r="A47" s="35"/>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38"/>
    </row>
    <row r="48" spans="1:55" s="6" customFormat="1" x14ac:dyDescent="0.2">
      <c r="A48" s="35"/>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38"/>
    </row>
    <row r="49" spans="1:55" s="6" customFormat="1" x14ac:dyDescent="0.2">
      <c r="A49" s="35"/>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38"/>
    </row>
    <row r="50" spans="1:55" s="6" customFormat="1" x14ac:dyDescent="0.2">
      <c r="A50" s="35"/>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38"/>
    </row>
    <row r="51" spans="1:55" s="6" customFormat="1" x14ac:dyDescent="0.2">
      <c r="A51" s="35"/>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38"/>
    </row>
    <row r="52" spans="1:55" s="6" customFormat="1" x14ac:dyDescent="0.2">
      <c r="A52" s="35"/>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38"/>
    </row>
    <row r="53" spans="1:55" s="6" customFormat="1" x14ac:dyDescent="0.2">
      <c r="A53" s="35"/>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38"/>
    </row>
    <row r="54" spans="1:55" s="6" customFormat="1" x14ac:dyDescent="0.2">
      <c r="A54" s="35"/>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38"/>
    </row>
    <row r="55" spans="1:55" s="6" customFormat="1" x14ac:dyDescent="0.2">
      <c r="A55" s="35"/>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38"/>
    </row>
    <row r="56" spans="1:55" s="6" customFormat="1" x14ac:dyDescent="0.2">
      <c r="A56" s="35"/>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38"/>
    </row>
    <row r="57" spans="1:55" s="6" customFormat="1" x14ac:dyDescent="0.2">
      <c r="A57" s="35"/>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38"/>
    </row>
    <row r="58" spans="1:55" s="6" customFormat="1" x14ac:dyDescent="0.2">
      <c r="A58" s="35"/>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38"/>
    </row>
    <row r="59" spans="1:55" s="6" customFormat="1" x14ac:dyDescent="0.2">
      <c r="A59" s="35"/>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38"/>
    </row>
    <row r="60" spans="1:55" s="6" customFormat="1" x14ac:dyDescent="0.2">
      <c r="A60" s="35"/>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38"/>
    </row>
    <row r="61" spans="1:55" s="6" customFormat="1" x14ac:dyDescent="0.2">
      <c r="A61" s="35"/>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38"/>
    </row>
    <row r="62" spans="1:55" s="6" customFormat="1" x14ac:dyDescent="0.2">
      <c r="A62" s="35"/>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38"/>
    </row>
    <row r="63" spans="1:55" s="6" customFormat="1" x14ac:dyDescent="0.2">
      <c r="A63" s="35"/>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38"/>
    </row>
    <row r="64" spans="1:55" s="6" customFormat="1" x14ac:dyDescent="0.2">
      <c r="A64" s="35"/>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38"/>
    </row>
    <row r="65" spans="1:55" s="6" customFormat="1" x14ac:dyDescent="0.2">
      <c r="A65" s="35"/>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38"/>
    </row>
    <row r="66" spans="1:55" s="6" customFormat="1" x14ac:dyDescent="0.2">
      <c r="A66" s="35"/>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38"/>
    </row>
    <row r="67" spans="1:55" s="6" customFormat="1" x14ac:dyDescent="0.2">
      <c r="A67" s="35"/>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38"/>
    </row>
    <row r="68" spans="1:55" s="6" customFormat="1" x14ac:dyDescent="0.2">
      <c r="A68" s="35"/>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38"/>
    </row>
    <row r="69" spans="1:55" s="6" customFormat="1" x14ac:dyDescent="0.2">
      <c r="A69" s="35"/>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38"/>
    </row>
    <row r="70" spans="1:55" x14ac:dyDescent="0.2">
      <c r="B70" s="35"/>
      <c r="C70" s="35"/>
      <c r="D70" s="35"/>
      <c r="E70" s="35"/>
      <c r="F70" s="35"/>
      <c r="G70" s="35"/>
      <c r="H70" s="35"/>
      <c r="I70" s="35"/>
      <c r="J70" s="35"/>
      <c r="K70" s="35"/>
    </row>
    <row r="71" spans="1:55" x14ac:dyDescent="0.2">
      <c r="B71" s="35"/>
      <c r="C71" s="35"/>
      <c r="D71" s="35"/>
      <c r="E71" s="35"/>
      <c r="F71" s="35"/>
      <c r="G71" s="35"/>
      <c r="H71" s="35"/>
      <c r="I71" s="35"/>
      <c r="J71" s="35"/>
      <c r="K71" s="35"/>
    </row>
    <row r="72" spans="1:55" x14ac:dyDescent="0.2">
      <c r="B72" s="35"/>
      <c r="C72" s="35"/>
      <c r="D72" s="35"/>
      <c r="E72" s="35"/>
      <c r="F72" s="35"/>
      <c r="G72" s="35"/>
      <c r="H72" s="35"/>
      <c r="I72" s="35"/>
      <c r="J72" s="35"/>
      <c r="K72" s="35"/>
    </row>
    <row r="73" spans="1:55" x14ac:dyDescent="0.2">
      <c r="B73" s="35"/>
      <c r="C73" s="35"/>
      <c r="D73" s="35"/>
      <c r="E73" s="35"/>
      <c r="F73" s="35"/>
      <c r="G73" s="35"/>
      <c r="H73" s="35"/>
      <c r="I73" s="35"/>
      <c r="J73" s="35"/>
      <c r="K73" s="35"/>
    </row>
    <row r="74" spans="1:55" s="8" customFormat="1" x14ac:dyDescent="0.2">
      <c r="A74" s="35"/>
      <c r="B74" s="35"/>
      <c r="C74" s="35"/>
      <c r="D74" s="35"/>
      <c r="E74" s="35"/>
      <c r="F74" s="35"/>
      <c r="G74" s="35"/>
      <c r="H74" s="35"/>
      <c r="I74" s="35"/>
      <c r="J74" s="35"/>
      <c r="K74" s="35"/>
      <c r="BC74" s="38"/>
    </row>
    <row r="75" spans="1:55" s="8" customFormat="1" x14ac:dyDescent="0.2">
      <c r="A75" s="35"/>
      <c r="B75" s="35"/>
      <c r="C75" s="35"/>
      <c r="D75" s="35"/>
      <c r="E75" s="35"/>
      <c r="F75" s="35"/>
      <c r="G75" s="35"/>
      <c r="H75" s="35"/>
      <c r="I75" s="35"/>
      <c r="J75" s="35"/>
      <c r="K75" s="35"/>
      <c r="BC75" s="38"/>
    </row>
    <row r="76" spans="1:55" s="8" customFormat="1" x14ac:dyDescent="0.2">
      <c r="A76" s="35"/>
      <c r="B76" s="35"/>
      <c r="C76" s="35"/>
      <c r="D76" s="35"/>
      <c r="E76" s="35"/>
      <c r="F76" s="35"/>
      <c r="G76" s="35"/>
      <c r="H76" s="35"/>
      <c r="I76" s="35"/>
      <c r="J76" s="35"/>
      <c r="K76" s="35"/>
      <c r="BC76" s="38"/>
    </row>
    <row r="77" spans="1:55" s="8" customFormat="1" x14ac:dyDescent="0.2">
      <c r="A77" s="35"/>
      <c r="B77" s="35"/>
      <c r="C77" s="35"/>
      <c r="D77" s="35"/>
      <c r="E77" s="35"/>
      <c r="F77" s="35"/>
      <c r="G77" s="35"/>
      <c r="H77" s="35"/>
      <c r="I77" s="35"/>
      <c r="J77" s="35"/>
      <c r="K77" s="35"/>
      <c r="BC77" s="38"/>
    </row>
    <row r="78" spans="1:55" s="8" customFormat="1" x14ac:dyDescent="0.2">
      <c r="A78" s="35"/>
      <c r="B78" s="35"/>
      <c r="C78" s="35"/>
      <c r="D78" s="35"/>
      <c r="E78" s="35"/>
      <c r="F78" s="35"/>
      <c r="G78" s="35"/>
      <c r="H78" s="35"/>
      <c r="I78" s="35"/>
      <c r="J78" s="35"/>
      <c r="K78" s="35"/>
      <c r="BC78" s="38"/>
    </row>
    <row r="79" spans="1:55" s="8" customFormat="1" x14ac:dyDescent="0.2">
      <c r="A79" s="35"/>
      <c r="B79" s="35"/>
      <c r="C79" s="35"/>
      <c r="D79" s="35"/>
      <c r="E79" s="35"/>
      <c r="F79" s="35"/>
      <c r="G79" s="35"/>
      <c r="H79" s="35"/>
      <c r="I79" s="35"/>
      <c r="J79" s="35"/>
      <c r="K79" s="35"/>
      <c r="BC79" s="38"/>
    </row>
    <row r="80" spans="1:55" s="8" customFormat="1" x14ac:dyDescent="0.2">
      <c r="A80" s="35"/>
      <c r="B80" s="35"/>
      <c r="C80" s="35"/>
      <c r="D80" s="35"/>
      <c r="E80" s="35"/>
      <c r="F80" s="35"/>
      <c r="G80" s="35"/>
      <c r="H80" s="35"/>
      <c r="I80" s="35"/>
      <c r="J80" s="35"/>
      <c r="K80" s="35"/>
      <c r="BC80" s="38"/>
    </row>
    <row r="81" spans="1:55" s="8" customFormat="1" x14ac:dyDescent="0.2">
      <c r="A81" s="35"/>
      <c r="B81" s="35"/>
      <c r="C81" s="35"/>
      <c r="D81" s="35"/>
      <c r="E81" s="35"/>
      <c r="F81" s="35"/>
      <c r="G81" s="35"/>
      <c r="H81" s="35"/>
      <c r="I81" s="35"/>
      <c r="J81" s="35"/>
      <c r="K81" s="35"/>
      <c r="BC81" s="38"/>
    </row>
    <row r="82" spans="1:55" s="8" customFormat="1" x14ac:dyDescent="0.2">
      <c r="A82" s="35"/>
      <c r="B82" s="35"/>
      <c r="C82" s="35"/>
      <c r="D82" s="35"/>
      <c r="E82" s="35"/>
      <c r="F82" s="35"/>
      <c r="G82" s="35"/>
      <c r="H82" s="35"/>
      <c r="I82" s="35"/>
      <c r="J82" s="35"/>
      <c r="K82" s="35"/>
      <c r="BC82" s="38"/>
    </row>
    <row r="83" spans="1:55" s="8" customFormat="1" x14ac:dyDescent="0.2">
      <c r="A83" s="35"/>
      <c r="B83" s="35"/>
      <c r="C83" s="35"/>
      <c r="D83" s="35"/>
      <c r="E83" s="35"/>
      <c r="F83" s="35"/>
      <c r="G83" s="35"/>
      <c r="H83" s="35"/>
      <c r="I83" s="35"/>
      <c r="J83" s="35"/>
      <c r="K83" s="35"/>
      <c r="BC83" s="38"/>
    </row>
    <row r="84" spans="1:55" s="8" customFormat="1" x14ac:dyDescent="0.2">
      <c r="A84" s="35"/>
      <c r="B84" s="35"/>
      <c r="C84" s="35"/>
      <c r="D84" s="35"/>
      <c r="E84" s="35"/>
      <c r="F84" s="35"/>
      <c r="G84" s="35"/>
      <c r="H84" s="35"/>
      <c r="I84" s="35"/>
      <c r="J84" s="35"/>
      <c r="K84" s="35"/>
      <c r="BC84" s="38"/>
    </row>
    <row r="85" spans="1:55" s="8" customFormat="1" x14ac:dyDescent="0.2">
      <c r="A85" s="35"/>
      <c r="B85" s="35"/>
      <c r="C85" s="35"/>
      <c r="D85" s="35"/>
      <c r="E85" s="35"/>
      <c r="F85" s="35"/>
      <c r="G85" s="35"/>
      <c r="H85" s="35"/>
      <c r="I85" s="35"/>
      <c r="J85" s="35"/>
      <c r="K85" s="35"/>
      <c r="BC85" s="38"/>
    </row>
    <row r="86" spans="1:55" s="8" customFormat="1" x14ac:dyDescent="0.2">
      <c r="A86" s="35"/>
      <c r="B86" s="35"/>
      <c r="C86" s="35"/>
      <c r="D86" s="35"/>
      <c r="E86" s="35"/>
      <c r="F86" s="35"/>
      <c r="G86" s="35"/>
      <c r="H86" s="35"/>
      <c r="I86" s="35"/>
      <c r="J86" s="35"/>
      <c r="K86" s="35"/>
      <c r="BC86" s="38"/>
    </row>
    <row r="87" spans="1:55" s="8" customFormat="1" x14ac:dyDescent="0.2">
      <c r="A87" s="35"/>
      <c r="B87" s="35"/>
      <c r="C87" s="35"/>
      <c r="D87" s="35"/>
      <c r="E87" s="35"/>
      <c r="F87" s="35"/>
      <c r="G87" s="35"/>
      <c r="H87" s="35"/>
      <c r="I87" s="35"/>
      <c r="J87" s="35"/>
      <c r="K87" s="35"/>
      <c r="BC87" s="38"/>
    </row>
    <row r="88" spans="1:55" s="8" customFormat="1" x14ac:dyDescent="0.2">
      <c r="A88" s="35"/>
      <c r="B88" s="35"/>
      <c r="C88" s="35"/>
      <c r="D88" s="35"/>
      <c r="E88" s="35"/>
      <c r="F88" s="35"/>
      <c r="G88" s="35"/>
      <c r="H88" s="35"/>
      <c r="I88" s="35"/>
      <c r="J88" s="35"/>
      <c r="K88" s="35"/>
      <c r="BC88" s="38"/>
    </row>
    <row r="89" spans="1:55" s="8" customFormat="1" x14ac:dyDescent="0.2">
      <c r="A89" s="35"/>
      <c r="B89" s="35"/>
      <c r="C89" s="35"/>
      <c r="D89" s="35"/>
      <c r="E89" s="35"/>
      <c r="F89" s="35"/>
      <c r="G89" s="35"/>
      <c r="H89" s="35"/>
      <c r="I89" s="35"/>
      <c r="J89" s="35"/>
      <c r="K89" s="35"/>
      <c r="BC89" s="38"/>
    </row>
    <row r="90" spans="1:55" s="8" customFormat="1" x14ac:dyDescent="0.2">
      <c r="A90" s="35"/>
      <c r="B90" s="35"/>
      <c r="C90" s="35"/>
      <c r="D90" s="35"/>
      <c r="E90" s="35"/>
      <c r="F90" s="35"/>
      <c r="G90" s="35"/>
      <c r="H90" s="35"/>
      <c r="I90" s="35"/>
      <c r="J90" s="35"/>
      <c r="K90" s="35"/>
      <c r="BC90" s="38"/>
    </row>
    <row r="91" spans="1:55" s="8" customFormat="1" x14ac:dyDescent="0.2">
      <c r="A91" s="35"/>
      <c r="B91" s="35"/>
      <c r="C91" s="35"/>
      <c r="D91" s="35"/>
      <c r="E91" s="35"/>
      <c r="F91" s="35"/>
      <c r="G91" s="35"/>
      <c r="H91" s="35"/>
      <c r="I91" s="35"/>
      <c r="J91" s="35"/>
      <c r="K91" s="35"/>
      <c r="BC91" s="38"/>
    </row>
    <row r="92" spans="1:55" s="8" customFormat="1" x14ac:dyDescent="0.2">
      <c r="A92" s="35"/>
      <c r="B92" s="35"/>
      <c r="C92" s="35"/>
      <c r="D92" s="35"/>
      <c r="E92" s="35"/>
      <c r="F92" s="35"/>
      <c r="G92" s="35"/>
      <c r="H92" s="35"/>
      <c r="I92" s="35"/>
      <c r="J92" s="35"/>
      <c r="K92" s="35"/>
      <c r="BC92" s="38"/>
    </row>
    <row r="93" spans="1:55" s="8" customFormat="1" x14ac:dyDescent="0.2">
      <c r="A93" s="35"/>
      <c r="B93" s="35"/>
      <c r="C93" s="35"/>
      <c r="D93" s="35"/>
      <c r="E93" s="35"/>
      <c r="F93" s="35"/>
      <c r="G93" s="35"/>
      <c r="H93" s="35"/>
      <c r="I93" s="35"/>
      <c r="J93" s="35"/>
      <c r="K93" s="35"/>
      <c r="BC93" s="38"/>
    </row>
    <row r="94" spans="1:55" s="8" customFormat="1" x14ac:dyDescent="0.2">
      <c r="A94" s="35"/>
      <c r="B94" s="35"/>
      <c r="C94" s="35"/>
      <c r="D94" s="35"/>
      <c r="E94" s="35"/>
      <c r="F94" s="35"/>
      <c r="G94" s="35"/>
      <c r="H94" s="35"/>
      <c r="I94" s="35"/>
      <c r="J94" s="35"/>
      <c r="K94" s="35"/>
      <c r="BC94" s="38"/>
    </row>
    <row r="95" spans="1:55" s="8" customFormat="1" x14ac:dyDescent="0.2">
      <c r="A95" s="35"/>
      <c r="B95" s="35"/>
      <c r="C95" s="35"/>
      <c r="D95" s="35"/>
      <c r="E95" s="35"/>
      <c r="F95" s="35"/>
      <c r="G95" s="35"/>
      <c r="H95" s="35"/>
      <c r="I95" s="35"/>
      <c r="J95" s="35"/>
      <c r="K95" s="35"/>
      <c r="BC95" s="38"/>
    </row>
    <row r="96" spans="1:55" s="8" customFormat="1" x14ac:dyDescent="0.2">
      <c r="A96" s="35"/>
      <c r="B96" s="35"/>
      <c r="C96" s="35"/>
      <c r="D96" s="35"/>
      <c r="E96" s="35"/>
      <c r="F96" s="35"/>
      <c r="G96" s="35"/>
      <c r="H96" s="35"/>
      <c r="I96" s="35"/>
      <c r="J96" s="35"/>
      <c r="K96" s="35"/>
      <c r="BC96" s="38"/>
    </row>
    <row r="97" spans="1:55" s="8" customFormat="1" x14ac:dyDescent="0.2">
      <c r="A97" s="35"/>
      <c r="B97" s="35"/>
      <c r="C97" s="35"/>
      <c r="D97" s="35"/>
      <c r="E97" s="35"/>
      <c r="F97" s="35"/>
      <c r="G97" s="35"/>
      <c r="H97" s="35"/>
      <c r="I97" s="35"/>
      <c r="J97" s="35"/>
      <c r="K97" s="35"/>
      <c r="BC97" s="38"/>
    </row>
    <row r="98" spans="1:55" s="8" customFormat="1" x14ac:dyDescent="0.2">
      <c r="A98" s="35"/>
      <c r="B98" s="35"/>
      <c r="C98" s="35"/>
      <c r="D98" s="35"/>
      <c r="E98" s="35"/>
      <c r="F98" s="35"/>
      <c r="G98" s="35"/>
      <c r="H98" s="35"/>
      <c r="I98" s="35"/>
      <c r="J98" s="35"/>
      <c r="K98" s="35"/>
      <c r="BC98" s="38"/>
    </row>
    <row r="99" spans="1:55" s="8" customFormat="1" x14ac:dyDescent="0.2">
      <c r="A99" s="35"/>
      <c r="B99" s="35"/>
      <c r="C99" s="35"/>
      <c r="D99" s="35"/>
      <c r="E99" s="35"/>
      <c r="F99" s="35"/>
      <c r="G99" s="35"/>
      <c r="H99" s="35"/>
      <c r="I99" s="35"/>
      <c r="J99" s="35"/>
      <c r="K99" s="35"/>
      <c r="BC99" s="38"/>
    </row>
    <row r="100" spans="1:55" s="8" customFormat="1" x14ac:dyDescent="0.2">
      <c r="A100" s="35"/>
      <c r="B100" s="35"/>
      <c r="C100" s="35"/>
      <c r="D100" s="35"/>
      <c r="E100" s="35"/>
      <c r="F100" s="35"/>
      <c r="G100" s="35"/>
      <c r="H100" s="35"/>
      <c r="I100" s="35"/>
      <c r="J100" s="35"/>
      <c r="K100" s="35"/>
      <c r="BC100" s="38"/>
    </row>
    <row r="101" spans="1:55" s="8" customFormat="1" x14ac:dyDescent="0.2">
      <c r="A101" s="35"/>
      <c r="B101" s="35"/>
      <c r="C101" s="35"/>
      <c r="D101" s="35"/>
      <c r="E101" s="35"/>
      <c r="F101" s="35"/>
      <c r="G101" s="35"/>
      <c r="H101" s="35"/>
      <c r="I101" s="35"/>
      <c r="J101" s="35"/>
      <c r="K101" s="35"/>
      <c r="BC101" s="38"/>
    </row>
    <row r="102" spans="1:55" s="8" customFormat="1" x14ac:dyDescent="0.2">
      <c r="A102" s="35"/>
      <c r="B102" s="35"/>
      <c r="C102" s="35"/>
      <c r="D102" s="35"/>
      <c r="E102" s="35"/>
      <c r="F102" s="35"/>
      <c r="G102" s="35"/>
      <c r="H102" s="35"/>
      <c r="I102" s="35"/>
      <c r="J102" s="35"/>
      <c r="K102" s="35"/>
      <c r="BC102" s="38"/>
    </row>
    <row r="103" spans="1:55" s="8" customFormat="1" x14ac:dyDescent="0.2">
      <c r="A103" s="35"/>
      <c r="B103" s="35"/>
      <c r="C103" s="35"/>
      <c r="D103" s="35"/>
      <c r="E103" s="35"/>
      <c r="F103" s="35"/>
      <c r="G103" s="35"/>
      <c r="H103" s="35"/>
      <c r="I103" s="35"/>
      <c r="J103" s="35"/>
      <c r="K103" s="35"/>
      <c r="BC103" s="38"/>
    </row>
    <row r="104" spans="1:55" s="8" customFormat="1" x14ac:dyDescent="0.2">
      <c r="A104" s="35"/>
      <c r="B104" s="35"/>
      <c r="C104" s="35"/>
      <c r="D104" s="35"/>
      <c r="E104" s="35"/>
      <c r="F104" s="35"/>
      <c r="G104" s="35"/>
      <c r="H104" s="35"/>
      <c r="I104" s="35"/>
      <c r="J104" s="35"/>
      <c r="K104" s="35"/>
      <c r="BC104" s="38"/>
    </row>
    <row r="105" spans="1:55" s="8" customFormat="1" x14ac:dyDescent="0.2">
      <c r="A105" s="35"/>
      <c r="B105" s="35"/>
      <c r="C105" s="35"/>
      <c r="D105" s="35"/>
      <c r="E105" s="35"/>
      <c r="F105" s="35"/>
      <c r="G105" s="35"/>
      <c r="H105" s="35"/>
      <c r="I105" s="35"/>
      <c r="J105" s="35"/>
      <c r="K105" s="35"/>
      <c r="BC105" s="38"/>
    </row>
    <row r="106" spans="1:55" s="8" customFormat="1" x14ac:dyDescent="0.2">
      <c r="A106" s="35"/>
      <c r="B106" s="35"/>
      <c r="C106" s="35"/>
      <c r="D106" s="35"/>
      <c r="E106" s="35"/>
      <c r="F106" s="35"/>
      <c r="G106" s="35"/>
      <c r="H106" s="35"/>
      <c r="I106" s="35"/>
      <c r="J106" s="35"/>
      <c r="K106" s="35"/>
      <c r="BC106" s="38"/>
    </row>
    <row r="107" spans="1:55" s="8" customFormat="1" x14ac:dyDescent="0.2">
      <c r="A107" s="35"/>
      <c r="B107" s="35"/>
      <c r="C107" s="35"/>
      <c r="D107" s="35"/>
      <c r="E107" s="35"/>
      <c r="F107" s="35"/>
      <c r="G107" s="35"/>
      <c r="H107" s="35"/>
      <c r="I107" s="35"/>
      <c r="J107" s="35"/>
      <c r="K107" s="35"/>
      <c r="BC107" s="38"/>
    </row>
    <row r="108" spans="1:55" s="8" customFormat="1" x14ac:dyDescent="0.2">
      <c r="A108" s="35"/>
      <c r="B108" s="35"/>
      <c r="C108" s="35"/>
      <c r="D108" s="35"/>
      <c r="E108" s="35"/>
      <c r="F108" s="35"/>
      <c r="G108" s="35"/>
      <c r="H108" s="35"/>
      <c r="I108" s="35"/>
      <c r="J108" s="35"/>
      <c r="K108" s="35"/>
      <c r="BC108" s="38"/>
    </row>
    <row r="109" spans="1:55" s="8" customFormat="1" x14ac:dyDescent="0.2">
      <c r="A109" s="35"/>
      <c r="B109" s="35"/>
      <c r="C109" s="35"/>
      <c r="D109" s="35"/>
      <c r="E109" s="35"/>
      <c r="F109" s="35"/>
      <c r="G109" s="35"/>
      <c r="H109" s="35"/>
      <c r="I109" s="35"/>
      <c r="J109" s="35"/>
      <c r="K109" s="35"/>
      <c r="BC109" s="38"/>
    </row>
    <row r="110" spans="1:55" s="8" customFormat="1" x14ac:dyDescent="0.2">
      <c r="A110" s="35"/>
      <c r="B110" s="35"/>
      <c r="C110" s="35"/>
      <c r="D110" s="35"/>
      <c r="E110" s="35"/>
      <c r="F110" s="35"/>
      <c r="G110" s="35"/>
      <c r="H110" s="35"/>
      <c r="I110" s="35"/>
      <c r="J110" s="35"/>
      <c r="K110" s="35"/>
      <c r="BC110" s="38"/>
    </row>
    <row r="111" spans="1:55" s="8" customFormat="1" x14ac:dyDescent="0.2">
      <c r="A111" s="35"/>
      <c r="B111" s="35"/>
      <c r="C111" s="35"/>
      <c r="D111" s="35"/>
      <c r="E111" s="35"/>
      <c r="F111" s="35"/>
      <c r="G111" s="35"/>
      <c r="H111" s="35"/>
      <c r="I111" s="35"/>
      <c r="J111" s="35"/>
      <c r="K111" s="35"/>
      <c r="BC111" s="38"/>
    </row>
    <row r="112" spans="1:55" s="8" customFormat="1" x14ac:dyDescent="0.2">
      <c r="A112" s="35"/>
      <c r="B112" s="35"/>
      <c r="C112" s="35"/>
      <c r="D112" s="35"/>
      <c r="E112" s="35"/>
      <c r="F112" s="35"/>
      <c r="G112" s="35"/>
      <c r="H112" s="35"/>
      <c r="I112" s="35"/>
      <c r="J112" s="35"/>
      <c r="K112" s="35"/>
      <c r="BC112" s="38"/>
    </row>
    <row r="113" spans="1:55" s="8" customFormat="1" x14ac:dyDescent="0.2">
      <c r="A113" s="35"/>
      <c r="B113" s="35"/>
      <c r="C113" s="35"/>
      <c r="D113" s="35"/>
      <c r="E113" s="35"/>
      <c r="F113" s="35"/>
      <c r="G113" s="35"/>
      <c r="H113" s="35"/>
      <c r="I113" s="35"/>
      <c r="J113" s="35"/>
      <c r="K113" s="35"/>
      <c r="BC113" s="38"/>
    </row>
    <row r="114" spans="1:55" s="8" customFormat="1" x14ac:dyDescent="0.2">
      <c r="A114" s="35"/>
      <c r="B114" s="35"/>
      <c r="C114" s="35"/>
      <c r="D114" s="35"/>
      <c r="E114" s="35"/>
      <c r="F114" s="35"/>
      <c r="G114" s="35"/>
      <c r="H114" s="35"/>
      <c r="I114" s="35"/>
      <c r="J114" s="35"/>
      <c r="K114" s="35"/>
      <c r="BC114" s="38"/>
    </row>
    <row r="115" spans="1:55" s="8" customFormat="1" x14ac:dyDescent="0.2">
      <c r="A115" s="35"/>
      <c r="B115" s="35"/>
      <c r="C115" s="35"/>
      <c r="D115" s="35"/>
      <c r="E115" s="35"/>
      <c r="F115" s="35"/>
      <c r="G115" s="35"/>
      <c r="H115" s="35"/>
      <c r="I115" s="35"/>
      <c r="J115" s="35"/>
      <c r="K115" s="35"/>
      <c r="BC115" s="38"/>
    </row>
    <row r="116" spans="1:55" s="8" customFormat="1" x14ac:dyDescent="0.2">
      <c r="A116" s="35"/>
      <c r="B116" s="35"/>
      <c r="C116" s="35"/>
      <c r="D116" s="35"/>
      <c r="E116" s="35"/>
      <c r="F116" s="35"/>
      <c r="G116" s="35"/>
      <c r="H116" s="35"/>
      <c r="I116" s="35"/>
      <c r="J116" s="35"/>
      <c r="K116" s="35"/>
      <c r="BC116" s="38"/>
    </row>
    <row r="117" spans="1:55" s="8" customFormat="1" x14ac:dyDescent="0.2">
      <c r="A117" s="35"/>
      <c r="B117" s="35"/>
      <c r="C117" s="35"/>
      <c r="D117" s="35"/>
      <c r="E117" s="35"/>
      <c r="F117" s="35"/>
      <c r="G117" s="35"/>
      <c r="H117" s="35"/>
      <c r="I117" s="35"/>
      <c r="J117" s="35"/>
      <c r="K117" s="35"/>
      <c r="BC117" s="38"/>
    </row>
    <row r="118" spans="1:55" s="8" customFormat="1" x14ac:dyDescent="0.2">
      <c r="A118" s="35"/>
      <c r="B118" s="35"/>
      <c r="C118" s="35"/>
      <c r="D118" s="35"/>
      <c r="E118" s="35"/>
      <c r="F118" s="35"/>
      <c r="G118" s="35"/>
      <c r="H118" s="35"/>
      <c r="I118" s="35"/>
      <c r="J118" s="35"/>
      <c r="K118" s="35"/>
      <c r="BC118" s="38"/>
    </row>
    <row r="119" spans="1:55" s="8" customFormat="1" x14ac:dyDescent="0.2">
      <c r="A119" s="35"/>
      <c r="B119" s="35"/>
      <c r="C119" s="35"/>
      <c r="D119" s="35"/>
      <c r="E119" s="35"/>
      <c r="F119" s="35"/>
      <c r="G119" s="35"/>
      <c r="H119" s="35"/>
      <c r="I119" s="35"/>
      <c r="J119" s="35"/>
      <c r="K119" s="35"/>
      <c r="BC119" s="38"/>
    </row>
    <row r="120" spans="1:55" s="8" customFormat="1" x14ac:dyDescent="0.2">
      <c r="A120" s="35"/>
      <c r="B120" s="35"/>
      <c r="C120" s="35"/>
      <c r="D120" s="35"/>
      <c r="E120" s="35"/>
      <c r="F120" s="35"/>
      <c r="G120" s="35"/>
      <c r="H120" s="35"/>
      <c r="I120" s="35"/>
      <c r="J120" s="35"/>
      <c r="K120" s="35"/>
      <c r="BC120" s="38"/>
    </row>
    <row r="121" spans="1:55" s="8" customFormat="1" x14ac:dyDescent="0.2">
      <c r="A121" s="35"/>
      <c r="B121" s="35"/>
      <c r="C121" s="35"/>
      <c r="D121" s="35"/>
      <c r="E121" s="35"/>
      <c r="F121" s="35"/>
      <c r="G121" s="35"/>
      <c r="H121" s="35"/>
      <c r="I121" s="35"/>
      <c r="J121" s="35"/>
      <c r="K121" s="35"/>
      <c r="BC121" s="38"/>
    </row>
    <row r="122" spans="1:55" s="8" customFormat="1" x14ac:dyDescent="0.2">
      <c r="A122" s="35"/>
      <c r="B122" s="35"/>
      <c r="C122" s="35"/>
      <c r="D122" s="35"/>
      <c r="E122" s="35"/>
      <c r="F122" s="35"/>
      <c r="G122" s="35"/>
      <c r="H122" s="35"/>
      <c r="I122" s="35"/>
      <c r="J122" s="35"/>
      <c r="K122" s="35"/>
      <c r="BC122" s="38"/>
    </row>
    <row r="123" spans="1:55" s="8" customFormat="1" x14ac:dyDescent="0.2">
      <c r="A123" s="35"/>
      <c r="B123" s="35"/>
      <c r="C123" s="35"/>
      <c r="D123" s="35"/>
      <c r="E123" s="35"/>
      <c r="F123" s="35"/>
      <c r="G123" s="35"/>
      <c r="H123" s="35"/>
      <c r="I123" s="35"/>
      <c r="J123" s="35"/>
      <c r="K123" s="35"/>
      <c r="BC123" s="38"/>
    </row>
    <row r="124" spans="1:55" s="8" customFormat="1" x14ac:dyDescent="0.2">
      <c r="A124" s="35"/>
      <c r="B124" s="35"/>
      <c r="C124" s="35"/>
      <c r="D124" s="35"/>
      <c r="E124" s="35"/>
      <c r="F124" s="35"/>
      <c r="G124" s="35"/>
      <c r="H124" s="35"/>
      <c r="I124" s="35"/>
      <c r="J124" s="35"/>
      <c r="K124" s="35"/>
      <c r="BC124" s="38"/>
    </row>
    <row r="125" spans="1:55" s="8" customFormat="1" x14ac:dyDescent="0.2">
      <c r="A125" s="35"/>
      <c r="B125" s="35"/>
      <c r="C125" s="35"/>
      <c r="D125" s="35"/>
      <c r="E125" s="35"/>
      <c r="F125" s="35"/>
      <c r="G125" s="35"/>
      <c r="H125" s="35"/>
      <c r="I125" s="35"/>
      <c r="J125" s="35"/>
      <c r="K125" s="35"/>
      <c r="BC125" s="38"/>
    </row>
    <row r="126" spans="1:55" s="8" customFormat="1" x14ac:dyDescent="0.2">
      <c r="A126" s="35"/>
      <c r="B126" s="35"/>
      <c r="C126" s="35"/>
      <c r="D126" s="35"/>
      <c r="E126" s="35"/>
      <c r="F126" s="35"/>
      <c r="G126" s="35"/>
      <c r="H126" s="35"/>
      <c r="I126" s="35"/>
      <c r="J126" s="35"/>
      <c r="K126" s="35"/>
      <c r="BC126" s="38"/>
    </row>
    <row r="127" spans="1:55" s="8" customFormat="1" x14ac:dyDescent="0.2">
      <c r="A127" s="35"/>
      <c r="B127" s="35"/>
      <c r="C127" s="35"/>
      <c r="D127" s="35"/>
      <c r="E127" s="35"/>
      <c r="F127" s="35"/>
      <c r="G127" s="35"/>
      <c r="H127" s="35"/>
      <c r="I127" s="35"/>
      <c r="J127" s="35"/>
      <c r="K127" s="35"/>
      <c r="BC127" s="38"/>
    </row>
    <row r="128" spans="1:55" s="8" customFormat="1" x14ac:dyDescent="0.2">
      <c r="A128" s="35"/>
      <c r="B128" s="35"/>
      <c r="C128" s="35"/>
      <c r="D128" s="35"/>
      <c r="E128" s="35"/>
      <c r="F128" s="35"/>
      <c r="G128" s="35"/>
      <c r="H128" s="35"/>
      <c r="I128" s="35"/>
      <c r="J128" s="35"/>
      <c r="K128" s="35"/>
      <c r="BC128" s="38"/>
    </row>
    <row r="129" spans="1:55" s="8" customFormat="1" x14ac:dyDescent="0.2">
      <c r="A129" s="35"/>
      <c r="B129" s="35"/>
      <c r="C129" s="35"/>
      <c r="D129" s="35"/>
      <c r="E129" s="35"/>
      <c r="F129" s="35"/>
      <c r="G129" s="35"/>
      <c r="H129" s="35"/>
      <c r="I129" s="35"/>
      <c r="J129" s="35"/>
      <c r="K129" s="35"/>
      <c r="BC129" s="38"/>
    </row>
    <row r="130" spans="1:55" s="8" customFormat="1" x14ac:dyDescent="0.2">
      <c r="A130" s="35"/>
      <c r="B130" s="35"/>
      <c r="C130" s="35"/>
      <c r="D130" s="35"/>
      <c r="E130" s="35"/>
      <c r="F130" s="35"/>
      <c r="G130" s="35"/>
      <c r="H130" s="35"/>
      <c r="I130" s="35"/>
      <c r="J130" s="35"/>
      <c r="K130" s="35"/>
      <c r="BC130" s="38"/>
    </row>
    <row r="131" spans="1:55" s="8" customFormat="1" x14ac:dyDescent="0.2">
      <c r="A131" s="35"/>
      <c r="B131" s="35"/>
      <c r="C131" s="35"/>
      <c r="D131" s="35"/>
      <c r="E131" s="35"/>
      <c r="F131" s="35"/>
      <c r="G131" s="35"/>
      <c r="H131" s="35"/>
      <c r="I131" s="35"/>
      <c r="J131" s="35"/>
      <c r="K131" s="35"/>
      <c r="BC131" s="38"/>
    </row>
    <row r="132" spans="1:55" s="8" customFormat="1" x14ac:dyDescent="0.2">
      <c r="A132" s="35"/>
      <c r="B132" s="35"/>
      <c r="C132" s="35"/>
      <c r="D132" s="35"/>
      <c r="E132" s="35"/>
      <c r="F132" s="35"/>
      <c r="G132" s="35"/>
      <c r="H132" s="35"/>
      <c r="I132" s="35"/>
      <c r="J132" s="35"/>
      <c r="K132" s="35"/>
      <c r="BC132" s="38"/>
    </row>
    <row r="133" spans="1:55" s="8" customFormat="1" x14ac:dyDescent="0.2">
      <c r="A133" s="35"/>
      <c r="B133" s="35"/>
      <c r="C133" s="35"/>
      <c r="D133" s="35"/>
      <c r="E133" s="35"/>
      <c r="F133" s="35"/>
      <c r="G133" s="35"/>
      <c r="H133" s="35"/>
      <c r="I133" s="35"/>
      <c r="J133" s="35"/>
      <c r="K133" s="35"/>
      <c r="BC133" s="38"/>
    </row>
    <row r="134" spans="1:55" s="8" customFormat="1" x14ac:dyDescent="0.2">
      <c r="A134" s="35"/>
      <c r="B134" s="35"/>
      <c r="C134" s="35"/>
      <c r="D134" s="35"/>
      <c r="E134" s="35"/>
      <c r="F134" s="35"/>
      <c r="G134" s="35"/>
      <c r="H134" s="35"/>
      <c r="I134" s="35"/>
      <c r="J134" s="35"/>
      <c r="K134" s="35"/>
      <c r="BC134" s="38"/>
    </row>
    <row r="135" spans="1:55" s="8" customFormat="1" x14ac:dyDescent="0.2">
      <c r="A135" s="35"/>
      <c r="B135" s="35"/>
      <c r="C135" s="35"/>
      <c r="D135" s="35"/>
      <c r="E135" s="35"/>
      <c r="F135" s="35"/>
      <c r="G135" s="35"/>
      <c r="H135" s="35"/>
      <c r="I135" s="35"/>
      <c r="J135" s="35"/>
      <c r="K135" s="35"/>
      <c r="BC135" s="38"/>
    </row>
    <row r="136" spans="1:55" s="8" customFormat="1" x14ac:dyDescent="0.2">
      <c r="A136" s="35"/>
      <c r="B136" s="35"/>
      <c r="C136" s="35"/>
      <c r="D136" s="35"/>
      <c r="E136" s="35"/>
      <c r="F136" s="35"/>
      <c r="G136" s="35"/>
      <c r="H136" s="35"/>
      <c r="I136" s="35"/>
      <c r="J136" s="35"/>
      <c r="K136" s="35"/>
      <c r="BC136" s="38"/>
    </row>
    <row r="137" spans="1:55" s="8" customFormat="1" x14ac:dyDescent="0.2">
      <c r="A137" s="35"/>
      <c r="B137" s="35"/>
      <c r="C137" s="35"/>
      <c r="D137" s="35"/>
      <c r="E137" s="35"/>
      <c r="F137" s="35"/>
      <c r="G137" s="35"/>
      <c r="H137" s="35"/>
      <c r="I137" s="35"/>
      <c r="J137" s="35"/>
      <c r="K137" s="35"/>
      <c r="BC137" s="38"/>
    </row>
    <row r="138" spans="1:55" s="8" customFormat="1" x14ac:dyDescent="0.2">
      <c r="A138" s="35"/>
      <c r="B138" s="35"/>
      <c r="C138" s="35"/>
      <c r="D138" s="35"/>
      <c r="E138" s="35"/>
      <c r="F138" s="35"/>
      <c r="G138" s="35"/>
      <c r="H138" s="35"/>
      <c r="I138" s="35"/>
      <c r="J138" s="35"/>
      <c r="K138" s="35"/>
      <c r="BC138" s="38"/>
    </row>
    <row r="139" spans="1:55" s="8" customFormat="1" x14ac:dyDescent="0.2">
      <c r="A139" s="35"/>
      <c r="B139" s="35"/>
      <c r="C139" s="35"/>
      <c r="D139" s="35"/>
      <c r="E139" s="35"/>
      <c r="F139" s="35"/>
      <c r="G139" s="35"/>
      <c r="H139" s="35"/>
      <c r="I139" s="35"/>
      <c r="J139" s="35"/>
      <c r="K139" s="35"/>
      <c r="BC139" s="38"/>
    </row>
    <row r="140" spans="1:55" s="8" customFormat="1" x14ac:dyDescent="0.2">
      <c r="A140" s="35"/>
      <c r="B140" s="35"/>
      <c r="C140" s="35"/>
      <c r="D140" s="35"/>
      <c r="E140" s="35"/>
      <c r="F140" s="35"/>
      <c r="G140" s="35"/>
      <c r="H140" s="35"/>
      <c r="I140" s="35"/>
      <c r="J140" s="35"/>
      <c r="K140" s="35"/>
      <c r="BC140" s="38"/>
    </row>
    <row r="141" spans="1:55" s="8" customFormat="1" x14ac:dyDescent="0.2">
      <c r="A141" s="35"/>
      <c r="B141" s="35"/>
      <c r="C141" s="35"/>
      <c r="D141" s="35"/>
      <c r="E141" s="35"/>
      <c r="F141" s="35"/>
      <c r="G141" s="35"/>
      <c r="H141" s="35"/>
      <c r="I141" s="35"/>
      <c r="J141" s="35"/>
      <c r="K141" s="35"/>
      <c r="BC141" s="38"/>
    </row>
    <row r="142" spans="1:55" s="8" customFormat="1" x14ac:dyDescent="0.2">
      <c r="A142" s="35"/>
      <c r="B142" s="35"/>
      <c r="C142" s="35"/>
      <c r="D142" s="35"/>
      <c r="E142" s="35"/>
      <c r="F142" s="35"/>
      <c r="G142" s="35"/>
      <c r="H142" s="35"/>
      <c r="I142" s="35"/>
      <c r="J142" s="35"/>
      <c r="K142" s="35"/>
      <c r="BC142" s="38"/>
    </row>
    <row r="143" spans="1:55" s="8" customFormat="1" x14ac:dyDescent="0.2">
      <c r="A143" s="35"/>
      <c r="B143" s="35"/>
      <c r="C143" s="35"/>
      <c r="D143" s="35"/>
      <c r="E143" s="35"/>
      <c r="F143" s="35"/>
      <c r="G143" s="35"/>
      <c r="H143" s="35"/>
      <c r="I143" s="35"/>
      <c r="J143" s="35"/>
      <c r="K143" s="35"/>
      <c r="BC143" s="38"/>
    </row>
    <row r="144" spans="1:55" s="8" customFormat="1" x14ac:dyDescent="0.2">
      <c r="A144" s="35"/>
      <c r="B144" s="35"/>
      <c r="C144" s="35"/>
      <c r="D144" s="35"/>
      <c r="E144" s="35"/>
      <c r="F144" s="35"/>
      <c r="G144" s="35"/>
      <c r="H144" s="35"/>
      <c r="I144" s="35"/>
      <c r="J144" s="35"/>
      <c r="K144" s="35"/>
      <c r="BC144" s="38"/>
    </row>
    <row r="145" spans="1:55" s="8" customFormat="1" x14ac:dyDescent="0.2">
      <c r="A145" s="35"/>
      <c r="B145" s="35"/>
      <c r="C145" s="35"/>
      <c r="D145" s="35"/>
      <c r="E145" s="35"/>
      <c r="F145" s="35"/>
      <c r="G145" s="35"/>
      <c r="H145" s="35"/>
      <c r="I145" s="35"/>
      <c r="J145" s="35"/>
      <c r="K145" s="35"/>
      <c r="BC145" s="38"/>
    </row>
    <row r="146" spans="1:55" s="8" customFormat="1" x14ac:dyDescent="0.2">
      <c r="A146" s="35"/>
      <c r="B146" s="35"/>
      <c r="C146" s="35"/>
      <c r="D146" s="35"/>
      <c r="E146" s="35"/>
      <c r="F146" s="35"/>
      <c r="G146" s="35"/>
      <c r="H146" s="35"/>
      <c r="I146" s="35"/>
      <c r="J146" s="35"/>
      <c r="K146" s="35"/>
      <c r="BC146" s="38"/>
    </row>
    <row r="147" spans="1:55" s="8" customFormat="1" x14ac:dyDescent="0.2">
      <c r="A147" s="35"/>
      <c r="B147" s="35"/>
      <c r="C147" s="35"/>
      <c r="D147" s="35"/>
      <c r="E147" s="35"/>
      <c r="F147" s="35"/>
      <c r="G147" s="35"/>
      <c r="H147" s="35"/>
      <c r="I147" s="35"/>
      <c r="J147" s="35"/>
      <c r="K147" s="35"/>
      <c r="BC147" s="38"/>
    </row>
    <row r="148" spans="1:55" s="8" customFormat="1" x14ac:dyDescent="0.2">
      <c r="A148" s="35"/>
      <c r="B148" s="35"/>
      <c r="C148" s="35"/>
      <c r="D148" s="35"/>
      <c r="E148" s="35"/>
      <c r="F148" s="35"/>
      <c r="G148" s="35"/>
      <c r="H148" s="35"/>
      <c r="I148" s="35"/>
      <c r="J148" s="35"/>
      <c r="K148" s="35"/>
      <c r="BC148" s="38"/>
    </row>
    <row r="149" spans="1:55" s="8" customFormat="1" x14ac:dyDescent="0.2">
      <c r="A149" s="35"/>
      <c r="B149" s="35"/>
      <c r="C149" s="35"/>
      <c r="D149" s="35"/>
      <c r="E149" s="35"/>
      <c r="F149" s="35"/>
      <c r="G149" s="35"/>
      <c r="H149" s="35"/>
      <c r="I149" s="35"/>
      <c r="J149" s="35"/>
      <c r="K149" s="35"/>
      <c r="BC149" s="38"/>
    </row>
    <row r="150" spans="1:55" s="8" customFormat="1" x14ac:dyDescent="0.2">
      <c r="A150" s="35"/>
      <c r="B150" s="35"/>
      <c r="C150" s="35"/>
      <c r="D150" s="35"/>
      <c r="E150" s="35"/>
      <c r="F150" s="35"/>
      <c r="G150" s="35"/>
      <c r="H150" s="35"/>
      <c r="I150" s="35"/>
      <c r="J150" s="35"/>
      <c r="K150" s="35"/>
      <c r="BC150" s="38"/>
    </row>
    <row r="151" spans="1:55" s="8" customFormat="1" x14ac:dyDescent="0.2">
      <c r="A151" s="35"/>
      <c r="B151" s="35"/>
      <c r="C151" s="35"/>
      <c r="D151" s="35"/>
      <c r="E151" s="35"/>
      <c r="F151" s="35"/>
      <c r="G151" s="35"/>
      <c r="H151" s="35"/>
      <c r="I151" s="35"/>
      <c r="J151" s="35"/>
      <c r="K151" s="35"/>
      <c r="BC151" s="38"/>
    </row>
    <row r="152" spans="1:55" s="8" customFormat="1" x14ac:dyDescent="0.2">
      <c r="A152" s="35"/>
      <c r="B152" s="35"/>
      <c r="C152" s="35"/>
      <c r="D152" s="35"/>
      <c r="E152" s="35"/>
      <c r="F152" s="35"/>
      <c r="G152" s="35"/>
      <c r="H152" s="35"/>
      <c r="I152" s="35"/>
      <c r="J152" s="35"/>
      <c r="K152" s="35"/>
      <c r="BC152" s="38"/>
    </row>
    <row r="153" spans="1:55" s="8" customFormat="1" x14ac:dyDescent="0.2">
      <c r="A153" s="35"/>
      <c r="B153" s="35"/>
      <c r="C153" s="35"/>
      <c r="D153" s="35"/>
      <c r="E153" s="35"/>
      <c r="F153" s="35"/>
      <c r="G153" s="35"/>
      <c r="H153" s="35"/>
      <c r="I153" s="35"/>
      <c r="J153" s="35"/>
      <c r="K153" s="35"/>
      <c r="BC153" s="38"/>
    </row>
    <row r="154" spans="1:55" s="8" customFormat="1" x14ac:dyDescent="0.2">
      <c r="A154" s="35"/>
      <c r="B154" s="35"/>
      <c r="C154" s="35"/>
      <c r="D154" s="35"/>
      <c r="E154" s="35"/>
      <c r="F154" s="35"/>
      <c r="G154" s="35"/>
      <c r="H154" s="35"/>
      <c r="I154" s="35"/>
      <c r="J154" s="35"/>
      <c r="K154" s="35"/>
      <c r="BC154" s="38"/>
    </row>
    <row r="155" spans="1:55" s="8" customFormat="1" x14ac:dyDescent="0.2">
      <c r="A155" s="35"/>
      <c r="B155" s="35"/>
      <c r="C155" s="35"/>
      <c r="D155" s="35"/>
      <c r="E155" s="35"/>
      <c r="F155" s="35"/>
      <c r="G155" s="35"/>
      <c r="H155" s="35"/>
      <c r="I155" s="35"/>
      <c r="J155" s="35"/>
      <c r="K155" s="35"/>
      <c r="BC155" s="38"/>
    </row>
    <row r="156" spans="1:55" s="8" customFormat="1" x14ac:dyDescent="0.2">
      <c r="A156" s="35"/>
      <c r="B156" s="35"/>
      <c r="C156" s="35"/>
      <c r="D156" s="35"/>
      <c r="E156" s="35"/>
      <c r="F156" s="35"/>
      <c r="G156" s="35"/>
      <c r="H156" s="35"/>
      <c r="I156" s="35"/>
      <c r="J156" s="35"/>
      <c r="K156" s="35"/>
      <c r="BC156" s="38"/>
    </row>
    <row r="157" spans="1:55" s="8" customFormat="1" x14ac:dyDescent="0.2">
      <c r="A157" s="35"/>
      <c r="B157" s="35"/>
      <c r="C157" s="35"/>
      <c r="D157" s="35"/>
      <c r="E157" s="35"/>
      <c r="F157" s="35"/>
      <c r="G157" s="35"/>
      <c r="H157" s="35"/>
      <c r="I157" s="35"/>
      <c r="J157" s="35"/>
      <c r="K157" s="35"/>
      <c r="BC157" s="38"/>
    </row>
    <row r="158" spans="1:55" s="8" customFormat="1" x14ac:dyDescent="0.2">
      <c r="A158" s="35"/>
      <c r="B158" s="35"/>
      <c r="C158" s="35"/>
      <c r="D158" s="35"/>
      <c r="E158" s="35"/>
      <c r="F158" s="35"/>
      <c r="G158" s="35"/>
      <c r="H158" s="35"/>
      <c r="I158" s="35"/>
      <c r="J158" s="35"/>
      <c r="K158" s="35"/>
      <c r="BC158" s="38"/>
    </row>
    <row r="159" spans="1:55" s="8" customFormat="1" x14ac:dyDescent="0.2">
      <c r="A159" s="35"/>
      <c r="B159" s="35"/>
      <c r="C159" s="35"/>
      <c r="D159" s="35"/>
      <c r="E159" s="35"/>
      <c r="F159" s="35"/>
      <c r="G159" s="35"/>
      <c r="H159" s="35"/>
      <c r="I159" s="35"/>
      <c r="J159" s="35"/>
      <c r="K159" s="35"/>
      <c r="BC159" s="38"/>
    </row>
    <row r="160" spans="1:55" s="8" customFormat="1" x14ac:dyDescent="0.2">
      <c r="A160" s="35"/>
      <c r="B160" s="35"/>
      <c r="C160" s="35"/>
      <c r="D160" s="35"/>
      <c r="E160" s="35"/>
      <c r="F160" s="35"/>
      <c r="G160" s="35"/>
      <c r="H160" s="35"/>
      <c r="I160" s="35"/>
      <c r="J160" s="35"/>
      <c r="K160" s="35"/>
      <c r="BC160" s="38"/>
    </row>
    <row r="161" spans="1:55" s="8" customFormat="1" x14ac:dyDescent="0.2">
      <c r="A161" s="35"/>
      <c r="B161" s="35"/>
      <c r="C161" s="35"/>
      <c r="D161" s="35"/>
      <c r="E161" s="35"/>
      <c r="F161" s="35"/>
      <c r="G161" s="35"/>
      <c r="H161" s="35"/>
      <c r="I161" s="35"/>
      <c r="J161" s="35"/>
      <c r="K161" s="35"/>
      <c r="BC161" s="38"/>
    </row>
    <row r="162" spans="1:55" s="8" customFormat="1" x14ac:dyDescent="0.2">
      <c r="A162" s="35"/>
      <c r="B162" s="35"/>
      <c r="C162" s="35"/>
      <c r="D162" s="35"/>
      <c r="E162" s="35"/>
      <c r="F162" s="35"/>
      <c r="G162" s="35"/>
      <c r="H162" s="35"/>
      <c r="I162" s="35"/>
      <c r="J162" s="35"/>
      <c r="K162" s="35"/>
      <c r="BC162" s="38"/>
    </row>
    <row r="163" spans="1:55" s="8" customFormat="1" x14ac:dyDescent="0.2">
      <c r="A163" s="35"/>
      <c r="B163" s="35"/>
      <c r="C163" s="35"/>
      <c r="D163" s="35"/>
      <c r="E163" s="35"/>
      <c r="F163" s="35"/>
      <c r="G163" s="35"/>
      <c r="H163" s="35"/>
      <c r="I163" s="35"/>
      <c r="J163" s="35"/>
      <c r="K163" s="35"/>
      <c r="BC163" s="38"/>
    </row>
    <row r="164" spans="1:55" s="8" customFormat="1" x14ac:dyDescent="0.2">
      <c r="A164" s="35"/>
      <c r="B164" s="35"/>
      <c r="C164" s="35"/>
      <c r="D164" s="35"/>
      <c r="E164" s="35"/>
      <c r="F164" s="35"/>
      <c r="G164" s="35"/>
      <c r="H164" s="35"/>
      <c r="I164" s="35"/>
      <c r="J164" s="35"/>
      <c r="K164" s="35"/>
      <c r="BC164" s="38"/>
    </row>
    <row r="165" spans="1:55" s="8" customFormat="1" x14ac:dyDescent="0.2">
      <c r="A165" s="35"/>
      <c r="B165" s="35"/>
      <c r="C165" s="35"/>
      <c r="D165" s="35"/>
      <c r="E165" s="35"/>
      <c r="F165" s="35"/>
      <c r="G165" s="35"/>
      <c r="H165" s="35"/>
      <c r="I165" s="35"/>
      <c r="J165" s="35"/>
      <c r="K165" s="35"/>
      <c r="BC165" s="38"/>
    </row>
    <row r="166" spans="1:55" s="8" customFormat="1" x14ac:dyDescent="0.2">
      <c r="A166" s="35"/>
      <c r="B166" s="35"/>
      <c r="C166" s="35"/>
      <c r="D166" s="35"/>
      <c r="E166" s="35"/>
      <c r="F166" s="35"/>
      <c r="G166" s="35"/>
      <c r="H166" s="35"/>
      <c r="I166" s="35"/>
      <c r="J166" s="35"/>
      <c r="K166" s="35"/>
      <c r="BC166" s="38"/>
    </row>
    <row r="167" spans="1:55" s="8" customFormat="1" x14ac:dyDescent="0.2">
      <c r="A167" s="35"/>
      <c r="B167" s="35"/>
      <c r="C167" s="35"/>
      <c r="D167" s="35"/>
      <c r="E167" s="35"/>
      <c r="F167" s="35"/>
      <c r="G167" s="35"/>
      <c r="H167" s="35"/>
      <c r="I167" s="35"/>
      <c r="J167" s="35"/>
      <c r="K167" s="35"/>
      <c r="BC167" s="38"/>
    </row>
    <row r="168" spans="1:55" s="8" customFormat="1" x14ac:dyDescent="0.2">
      <c r="A168" s="35"/>
      <c r="B168" s="35"/>
      <c r="C168" s="35"/>
      <c r="D168" s="35"/>
      <c r="E168" s="35"/>
      <c r="F168" s="35"/>
      <c r="G168" s="35"/>
      <c r="H168" s="35"/>
      <c r="I168" s="35"/>
      <c r="J168" s="35"/>
      <c r="K168" s="35"/>
      <c r="BC168" s="38"/>
    </row>
    <row r="169" spans="1:55" s="8" customFormat="1" x14ac:dyDescent="0.2">
      <c r="A169" s="35"/>
      <c r="B169" s="35"/>
      <c r="C169" s="35"/>
      <c r="D169" s="35"/>
      <c r="E169" s="35"/>
      <c r="F169" s="35"/>
      <c r="G169" s="35"/>
      <c r="H169" s="35"/>
      <c r="I169" s="35"/>
      <c r="J169" s="35"/>
      <c r="K169" s="35"/>
      <c r="BC169" s="38"/>
    </row>
    <row r="170" spans="1:55" s="8" customFormat="1" x14ac:dyDescent="0.2">
      <c r="A170" s="35"/>
      <c r="B170" s="35"/>
      <c r="C170" s="35"/>
      <c r="D170" s="35"/>
      <c r="E170" s="35"/>
      <c r="F170" s="35"/>
      <c r="G170" s="35"/>
      <c r="H170" s="35"/>
      <c r="I170" s="35"/>
      <c r="J170" s="35"/>
      <c r="K170" s="35"/>
      <c r="BC170" s="38"/>
    </row>
    <row r="171" spans="1:55" s="8" customFormat="1" x14ac:dyDescent="0.2">
      <c r="A171" s="35"/>
      <c r="B171" s="35"/>
      <c r="C171" s="35"/>
      <c r="D171" s="35"/>
      <c r="E171" s="35"/>
      <c r="F171" s="35"/>
      <c r="G171" s="35"/>
      <c r="H171" s="35"/>
      <c r="I171" s="35"/>
      <c r="J171" s="35"/>
      <c r="K171" s="35"/>
      <c r="BC171" s="38"/>
    </row>
    <row r="172" spans="1:55" s="8" customFormat="1" x14ac:dyDescent="0.2">
      <c r="A172" s="35"/>
      <c r="B172" s="35"/>
      <c r="C172" s="35"/>
      <c r="D172" s="35"/>
      <c r="E172" s="35"/>
      <c r="F172" s="35"/>
      <c r="G172" s="35"/>
      <c r="H172" s="35"/>
      <c r="I172" s="35"/>
      <c r="J172" s="35"/>
      <c r="K172" s="35"/>
      <c r="BC172" s="38"/>
    </row>
    <row r="173" spans="1:55" s="8" customFormat="1" x14ac:dyDescent="0.2">
      <c r="A173" s="35"/>
      <c r="B173" s="35"/>
      <c r="C173" s="35"/>
      <c r="D173" s="35"/>
      <c r="E173" s="35"/>
      <c r="F173" s="35"/>
      <c r="G173" s="35"/>
      <c r="H173" s="35"/>
      <c r="I173" s="35"/>
      <c r="J173" s="35"/>
      <c r="K173" s="35"/>
      <c r="BC173" s="38"/>
    </row>
    <row r="174" spans="1:55" s="8" customFormat="1" x14ac:dyDescent="0.2">
      <c r="A174" s="35"/>
      <c r="B174" s="35"/>
      <c r="C174" s="35"/>
      <c r="D174" s="35"/>
      <c r="E174" s="35"/>
      <c r="F174" s="35"/>
      <c r="G174" s="35"/>
      <c r="H174" s="35"/>
      <c r="I174" s="35"/>
      <c r="J174" s="35"/>
      <c r="K174" s="35"/>
      <c r="BC174" s="38"/>
    </row>
    <row r="175" spans="1:55" s="8" customFormat="1" x14ac:dyDescent="0.2">
      <c r="A175" s="35"/>
      <c r="B175" s="35"/>
      <c r="C175" s="35"/>
      <c r="D175" s="35"/>
      <c r="E175" s="35"/>
      <c r="F175" s="35"/>
      <c r="G175" s="35"/>
      <c r="H175" s="35"/>
      <c r="I175" s="35"/>
      <c r="J175" s="35"/>
      <c r="K175" s="35"/>
      <c r="BC175" s="38"/>
    </row>
    <row r="176" spans="1:55" s="8" customFormat="1" x14ac:dyDescent="0.2">
      <c r="A176" s="35"/>
      <c r="B176" s="35"/>
      <c r="C176" s="35"/>
      <c r="D176" s="35"/>
      <c r="E176" s="35"/>
      <c r="F176" s="35"/>
      <c r="G176" s="35"/>
      <c r="H176" s="35"/>
      <c r="I176" s="35"/>
      <c r="J176" s="35"/>
      <c r="K176" s="35"/>
      <c r="BC176" s="38"/>
    </row>
    <row r="177" spans="1:55" s="8" customFormat="1" x14ac:dyDescent="0.2">
      <c r="A177" s="35"/>
      <c r="B177" s="35"/>
      <c r="C177" s="35"/>
      <c r="D177" s="35"/>
      <c r="E177" s="35"/>
      <c r="F177" s="35"/>
      <c r="G177" s="35"/>
      <c r="H177" s="35"/>
      <c r="I177" s="35"/>
      <c r="J177" s="35"/>
      <c r="K177" s="35"/>
      <c r="BC177" s="38"/>
    </row>
    <row r="178" spans="1:55" s="8" customFormat="1" x14ac:dyDescent="0.2">
      <c r="A178" s="35"/>
      <c r="B178" s="35"/>
      <c r="C178" s="35"/>
      <c r="D178" s="35"/>
      <c r="E178" s="35"/>
      <c r="F178" s="35"/>
      <c r="G178" s="35"/>
      <c r="H178" s="35"/>
      <c r="I178" s="35"/>
      <c r="J178" s="35"/>
      <c r="K178" s="35"/>
      <c r="BC178" s="38"/>
    </row>
    <row r="179" spans="1:55" s="8" customFormat="1" x14ac:dyDescent="0.2">
      <c r="A179" s="35"/>
      <c r="B179" s="35"/>
      <c r="C179" s="35"/>
      <c r="D179" s="35"/>
      <c r="E179" s="35"/>
      <c r="F179" s="35"/>
      <c r="G179" s="35"/>
      <c r="H179" s="35"/>
      <c r="I179" s="35"/>
      <c r="J179" s="35"/>
      <c r="K179" s="35"/>
      <c r="BC179" s="38"/>
    </row>
    <row r="180" spans="1:55" s="8" customFormat="1" x14ac:dyDescent="0.2">
      <c r="A180" s="35"/>
      <c r="B180" s="35"/>
      <c r="C180" s="35"/>
      <c r="D180" s="35"/>
      <c r="E180" s="35"/>
      <c r="F180" s="35"/>
      <c r="G180" s="35"/>
      <c r="H180" s="35"/>
      <c r="I180" s="35"/>
      <c r="J180" s="35"/>
      <c r="K180" s="35"/>
      <c r="BC180" s="38"/>
    </row>
    <row r="181" spans="1:55" s="8" customFormat="1" x14ac:dyDescent="0.2">
      <c r="A181" s="35"/>
      <c r="B181" s="35"/>
      <c r="C181" s="35"/>
      <c r="D181" s="35"/>
      <c r="E181" s="35"/>
      <c r="F181" s="35"/>
      <c r="G181" s="35"/>
      <c r="H181" s="35"/>
      <c r="I181" s="35"/>
      <c r="J181" s="35"/>
      <c r="K181" s="35"/>
      <c r="BC181" s="38"/>
    </row>
    <row r="182" spans="1:55" s="8" customFormat="1" x14ac:dyDescent="0.2">
      <c r="A182" s="35"/>
      <c r="B182" s="35"/>
      <c r="C182" s="35"/>
      <c r="D182" s="35"/>
      <c r="E182" s="35"/>
      <c r="F182" s="35"/>
      <c r="G182" s="35"/>
      <c r="H182" s="35"/>
      <c r="I182" s="35"/>
      <c r="J182" s="35"/>
      <c r="K182" s="35"/>
      <c r="BC182" s="38"/>
    </row>
    <row r="183" spans="1:55" s="8" customFormat="1" x14ac:dyDescent="0.2">
      <c r="A183" s="35"/>
      <c r="B183" s="35"/>
      <c r="C183" s="35"/>
      <c r="D183" s="35"/>
      <c r="E183" s="35"/>
      <c r="F183" s="35"/>
      <c r="G183" s="35"/>
      <c r="H183" s="35"/>
      <c r="I183" s="35"/>
      <c r="J183" s="35"/>
      <c r="K183" s="35"/>
      <c r="BC183" s="38"/>
    </row>
    <row r="184" spans="1:55" s="8" customFormat="1" x14ac:dyDescent="0.2">
      <c r="A184" s="35"/>
      <c r="B184" s="35"/>
      <c r="C184" s="35"/>
      <c r="D184" s="35"/>
      <c r="E184" s="35"/>
      <c r="F184" s="35"/>
      <c r="G184" s="35"/>
      <c r="H184" s="35"/>
      <c r="I184" s="35"/>
      <c r="J184" s="35"/>
      <c r="K184" s="35"/>
      <c r="BC184" s="38"/>
    </row>
    <row r="185" spans="1:55" s="8" customFormat="1" x14ac:dyDescent="0.2">
      <c r="A185" s="35"/>
      <c r="B185" s="35"/>
      <c r="C185" s="35"/>
      <c r="D185" s="35"/>
      <c r="E185" s="35"/>
      <c r="F185" s="35"/>
      <c r="G185" s="35"/>
      <c r="H185" s="35"/>
      <c r="I185" s="35"/>
      <c r="J185" s="35"/>
      <c r="K185" s="35"/>
      <c r="BC185" s="38"/>
    </row>
    <row r="186" spans="1:55" s="8" customFormat="1" x14ac:dyDescent="0.2">
      <c r="A186" s="35"/>
      <c r="B186" s="35"/>
      <c r="C186" s="35"/>
      <c r="D186" s="35"/>
      <c r="E186" s="35"/>
      <c r="F186" s="35"/>
      <c r="G186" s="35"/>
      <c r="H186" s="35"/>
      <c r="I186" s="35"/>
      <c r="J186" s="35"/>
      <c r="K186" s="35"/>
      <c r="BC186" s="38"/>
    </row>
    <row r="187" spans="1:55" s="8" customFormat="1" x14ac:dyDescent="0.2">
      <c r="A187" s="35"/>
      <c r="B187" s="35"/>
      <c r="C187" s="35"/>
      <c r="D187" s="35"/>
      <c r="E187" s="35"/>
      <c r="F187" s="35"/>
      <c r="G187" s="35"/>
      <c r="H187" s="35"/>
      <c r="I187" s="35"/>
      <c r="J187" s="35"/>
      <c r="K187" s="35"/>
      <c r="BC187" s="38"/>
    </row>
    <row r="188" spans="1:55" s="8" customFormat="1" x14ac:dyDescent="0.2">
      <c r="A188" s="35"/>
      <c r="B188" s="35"/>
      <c r="C188" s="35"/>
      <c r="D188" s="35"/>
      <c r="E188" s="35"/>
      <c r="F188" s="35"/>
      <c r="G188" s="35"/>
      <c r="H188" s="35"/>
      <c r="I188" s="35"/>
      <c r="J188" s="35"/>
      <c r="K188" s="35"/>
      <c r="BC188" s="38"/>
    </row>
    <row r="189" spans="1:55" s="8" customFormat="1" x14ac:dyDescent="0.2">
      <c r="A189" s="35"/>
      <c r="B189" s="35"/>
      <c r="C189" s="35"/>
      <c r="D189" s="35"/>
      <c r="E189" s="35"/>
      <c r="F189" s="35"/>
      <c r="G189" s="35"/>
      <c r="H189" s="35"/>
      <c r="I189" s="35"/>
      <c r="J189" s="35"/>
      <c r="K189" s="35"/>
      <c r="BC189" s="38"/>
    </row>
    <row r="190" spans="1:55" s="8" customFormat="1" x14ac:dyDescent="0.2">
      <c r="A190" s="35"/>
      <c r="B190" s="35"/>
      <c r="C190" s="35"/>
      <c r="D190" s="35"/>
      <c r="E190" s="35"/>
      <c r="F190" s="35"/>
      <c r="G190" s="35"/>
      <c r="H190" s="35"/>
      <c r="I190" s="35"/>
      <c r="J190" s="35"/>
      <c r="K190" s="35"/>
      <c r="BC190" s="38"/>
    </row>
    <row r="191" spans="1:55" s="8" customFormat="1" x14ac:dyDescent="0.2">
      <c r="A191" s="35"/>
      <c r="B191" s="35"/>
      <c r="C191" s="35"/>
      <c r="D191" s="35"/>
      <c r="E191" s="35"/>
      <c r="F191" s="35"/>
      <c r="G191" s="35"/>
      <c r="H191" s="35"/>
      <c r="I191" s="35"/>
      <c r="J191" s="35"/>
      <c r="K191" s="35"/>
      <c r="BC191" s="38"/>
    </row>
    <row r="192" spans="1:55" s="8" customFormat="1" x14ac:dyDescent="0.2">
      <c r="A192" s="35"/>
      <c r="B192" s="35"/>
      <c r="C192" s="35"/>
      <c r="D192" s="35"/>
      <c r="E192" s="35"/>
      <c r="F192" s="35"/>
      <c r="G192" s="35"/>
      <c r="H192" s="35"/>
      <c r="I192" s="35"/>
      <c r="J192" s="35"/>
      <c r="K192" s="35"/>
      <c r="BC192" s="38"/>
    </row>
    <row r="193" spans="1:55" s="8" customFormat="1" x14ac:dyDescent="0.2">
      <c r="A193" s="35"/>
      <c r="B193" s="35"/>
      <c r="C193" s="35"/>
      <c r="D193" s="35"/>
      <c r="E193" s="35"/>
      <c r="F193" s="35"/>
      <c r="G193" s="35"/>
      <c r="H193" s="35"/>
      <c r="I193" s="35"/>
      <c r="J193" s="35"/>
      <c r="K193" s="35"/>
      <c r="BC193" s="38"/>
    </row>
    <row r="194" spans="1:55" s="8" customFormat="1" x14ac:dyDescent="0.2">
      <c r="A194" s="35"/>
      <c r="B194" s="35"/>
      <c r="C194" s="35"/>
      <c r="D194" s="35"/>
      <c r="E194" s="35"/>
      <c r="F194" s="35"/>
      <c r="G194" s="35"/>
      <c r="H194" s="35"/>
      <c r="I194" s="35"/>
      <c r="J194" s="35"/>
      <c r="K194" s="35"/>
      <c r="BC194" s="38"/>
    </row>
    <row r="195" spans="1:55" s="8" customFormat="1" x14ac:dyDescent="0.2">
      <c r="A195" s="35"/>
      <c r="B195" s="35"/>
      <c r="C195" s="35"/>
      <c r="D195" s="35"/>
      <c r="E195" s="35"/>
      <c r="F195" s="35"/>
      <c r="G195" s="35"/>
      <c r="H195" s="35"/>
      <c r="I195" s="35"/>
      <c r="J195" s="35"/>
      <c r="K195" s="35"/>
      <c r="BC195" s="38"/>
    </row>
    <row r="196" spans="1:55" s="8" customFormat="1" x14ac:dyDescent="0.2">
      <c r="A196" s="35"/>
      <c r="B196" s="35"/>
      <c r="C196" s="35"/>
      <c r="D196" s="35"/>
      <c r="E196" s="35"/>
      <c r="F196" s="35"/>
      <c r="G196" s="35"/>
      <c r="H196" s="35"/>
      <c r="I196" s="35"/>
      <c r="J196" s="35"/>
      <c r="K196" s="35"/>
      <c r="BC196" s="38"/>
    </row>
    <row r="197" spans="1:55" s="8" customFormat="1" x14ac:dyDescent="0.2">
      <c r="A197" s="35"/>
      <c r="B197" s="35"/>
      <c r="C197" s="35"/>
      <c r="D197" s="35"/>
      <c r="E197" s="35"/>
      <c r="F197" s="35"/>
      <c r="G197" s="35"/>
      <c r="H197" s="35"/>
      <c r="I197" s="35"/>
      <c r="J197" s="35"/>
      <c r="K197" s="35"/>
      <c r="BC197" s="38"/>
    </row>
    <row r="198" spans="1:55" s="8" customFormat="1" x14ac:dyDescent="0.2">
      <c r="A198" s="35"/>
      <c r="B198" s="35"/>
      <c r="C198" s="35"/>
      <c r="D198" s="35"/>
      <c r="E198" s="35"/>
      <c r="F198" s="35"/>
      <c r="G198" s="35"/>
      <c r="H198" s="35"/>
      <c r="I198" s="35"/>
      <c r="J198" s="35"/>
      <c r="K198" s="35"/>
      <c r="BC198" s="38"/>
    </row>
    <row r="199" spans="1:55" s="8" customFormat="1" x14ac:dyDescent="0.2">
      <c r="A199" s="35"/>
      <c r="B199" s="35"/>
      <c r="C199" s="35"/>
      <c r="D199" s="35"/>
      <c r="E199" s="35"/>
      <c r="F199" s="35"/>
      <c r="G199" s="35"/>
      <c r="H199" s="35"/>
      <c r="I199" s="35"/>
      <c r="J199" s="35"/>
      <c r="K199" s="35"/>
      <c r="BC199" s="38"/>
    </row>
    <row r="200" spans="1:55" s="8" customFormat="1" x14ac:dyDescent="0.2">
      <c r="A200" s="35"/>
      <c r="B200" s="35"/>
      <c r="C200" s="35"/>
      <c r="D200" s="35"/>
      <c r="E200" s="35"/>
      <c r="F200" s="35"/>
      <c r="G200" s="35"/>
      <c r="H200" s="35"/>
      <c r="I200" s="35"/>
      <c r="J200" s="35"/>
      <c r="K200" s="35"/>
      <c r="BC200" s="38"/>
    </row>
    <row r="201" spans="1:55" s="8" customFormat="1" x14ac:dyDescent="0.2">
      <c r="A201" s="35"/>
      <c r="B201" s="35"/>
      <c r="C201" s="35"/>
      <c r="D201" s="35"/>
      <c r="E201" s="35"/>
      <c r="F201" s="35"/>
      <c r="G201" s="35"/>
      <c r="H201" s="35"/>
      <c r="I201" s="35"/>
      <c r="J201" s="35"/>
      <c r="K201" s="35"/>
      <c r="BC201" s="38"/>
    </row>
    <row r="202" spans="1:55" s="8" customFormat="1" x14ac:dyDescent="0.2">
      <c r="A202" s="35"/>
      <c r="B202" s="35"/>
      <c r="C202" s="35"/>
      <c r="D202" s="35"/>
      <c r="E202" s="35"/>
      <c r="F202" s="35"/>
      <c r="G202" s="35"/>
      <c r="H202" s="35"/>
      <c r="I202" s="35"/>
      <c r="J202" s="35"/>
      <c r="K202" s="35"/>
      <c r="BC202" s="38"/>
    </row>
    <row r="203" spans="1:55" s="8" customFormat="1" x14ac:dyDescent="0.2">
      <c r="A203" s="35"/>
      <c r="B203" s="35"/>
      <c r="C203" s="35"/>
      <c r="D203" s="35"/>
      <c r="E203" s="35"/>
      <c r="F203" s="35"/>
      <c r="G203" s="35"/>
      <c r="H203" s="35"/>
      <c r="I203" s="35"/>
      <c r="J203" s="35"/>
      <c r="K203" s="35"/>
      <c r="BC203" s="38"/>
    </row>
  </sheetData>
  <sheetProtection selectLockedCells="1" selectUnlockedCells="1"/>
  <mergeCells count="21">
    <mergeCell ref="F5:J9"/>
    <mergeCell ref="H10:K10"/>
    <mergeCell ref="B12:K12"/>
    <mergeCell ref="B13:B14"/>
    <mergeCell ref="C13:E13"/>
    <mergeCell ref="F13:I13"/>
    <mergeCell ref="J13:K13"/>
    <mergeCell ref="AQ13:AS13"/>
    <mergeCell ref="AT13:AV13"/>
    <mergeCell ref="B32:G32"/>
    <mergeCell ref="H32:K32"/>
    <mergeCell ref="V13:X13"/>
    <mergeCell ref="Y13:AA13"/>
    <mergeCell ref="AB13:AD13"/>
    <mergeCell ref="AE13:AG13"/>
    <mergeCell ref="AH13:AJ13"/>
    <mergeCell ref="AK13:AM13"/>
    <mergeCell ref="AN13:AP13"/>
    <mergeCell ref="S13:U13"/>
    <mergeCell ref="P13:R13"/>
    <mergeCell ref="M13:O13"/>
  </mergeCells>
  <conditionalFormatting sqref="E16:E31">
    <cfRule type="top10" dxfId="61" priority="37" stopIfTrue="1" rank="1"/>
    <cfRule type="top10" dxfId="60" priority="36" stopIfTrue="1" bottom="1" rank="1"/>
    <cfRule type="cellIs" dxfId="59" priority="35" stopIfTrue="1" operator="equal">
      <formula>0</formula>
    </cfRule>
  </conditionalFormatting>
  <conditionalFormatting sqref="I16:I31">
    <cfRule type="top10" dxfId="58" priority="45" stopIfTrue="1" bottom="1" rank="1"/>
    <cfRule type="cellIs" dxfId="57" priority="38" stopIfTrue="1" operator="equal">
      <formula>0</formula>
    </cfRule>
    <cfRule type="top10" dxfId="56" priority="46" stopIfTrue="1" rank="1"/>
  </conditionalFormatting>
  <conditionalFormatting sqref="J16:J31">
    <cfRule type="top10" dxfId="55" priority="44" stopIfTrue="1" rank="1"/>
    <cfRule type="top10" dxfId="54" priority="43" stopIfTrue="1" bottom="1" rank="1"/>
  </conditionalFormatting>
  <conditionalFormatting sqref="J16:K31">
    <cfRule type="cellIs" dxfId="53" priority="39" stopIfTrue="1" operator="equal">
      <formula>0</formula>
    </cfRule>
  </conditionalFormatting>
  <conditionalFormatting sqref="K16:K31">
    <cfRule type="top10" dxfId="52" priority="42" stopIfTrue="1" rank="1"/>
    <cfRule type="top10" dxfId="51" priority="41" stopIfTrue="1" bottom="1" rank="1"/>
  </conditionalFormatting>
  <conditionalFormatting sqref="O16:O31">
    <cfRule type="cellIs" dxfId="50" priority="1" stopIfTrue="1" operator="equal">
      <formula>0</formula>
    </cfRule>
    <cfRule type="top10" dxfId="49" priority="2" stopIfTrue="1" bottom="1" rank="1"/>
    <cfRule type="top10" dxfId="48" priority="3" stopIfTrue="1" rank="1"/>
  </conditionalFormatting>
  <conditionalFormatting sqref="R16:R31">
    <cfRule type="cellIs" dxfId="47" priority="4" stopIfTrue="1" operator="equal">
      <formula>0</formula>
    </cfRule>
    <cfRule type="top10" dxfId="46" priority="5" stopIfTrue="1" bottom="1" rank="1"/>
    <cfRule type="top10" dxfId="45" priority="6" stopIfTrue="1" rank="1"/>
  </conditionalFormatting>
  <conditionalFormatting sqref="U16:U31">
    <cfRule type="cellIs" dxfId="44" priority="7" stopIfTrue="1" operator="equal">
      <formula>0</formula>
    </cfRule>
    <cfRule type="top10" dxfId="43" priority="8" stopIfTrue="1" bottom="1" rank="1"/>
    <cfRule type="top10" dxfId="42" priority="9" stopIfTrue="1" rank="1"/>
  </conditionalFormatting>
  <conditionalFormatting sqref="X16:X31">
    <cfRule type="cellIs" dxfId="41" priority="10" stopIfTrue="1" operator="equal">
      <formula>0</formula>
    </cfRule>
    <cfRule type="top10" dxfId="40" priority="11" stopIfTrue="1" bottom="1" rank="1"/>
    <cfRule type="top10" dxfId="39" priority="12" stopIfTrue="1" rank="1"/>
  </conditionalFormatting>
  <conditionalFormatting sqref="AA16:AA31">
    <cfRule type="cellIs" dxfId="38" priority="13" stopIfTrue="1" operator="equal">
      <formula>0</formula>
    </cfRule>
    <cfRule type="top10" dxfId="37" priority="15" stopIfTrue="1" rank="1"/>
    <cfRule type="top10" dxfId="36" priority="14" stopIfTrue="1" bottom="1" rank="1"/>
  </conditionalFormatting>
  <conditionalFormatting sqref="AD16:AD31">
    <cfRule type="top10" dxfId="35" priority="18" stopIfTrue="1" rank="1"/>
    <cfRule type="top10" dxfId="34" priority="17" stopIfTrue="1" bottom="1" rank="1"/>
    <cfRule type="cellIs" dxfId="33" priority="16" stopIfTrue="1" operator="equal">
      <formula>0</formula>
    </cfRule>
  </conditionalFormatting>
  <conditionalFormatting sqref="AG16:AG31">
    <cfRule type="top10" dxfId="32" priority="21" stopIfTrue="1" rank="1"/>
    <cfRule type="top10" dxfId="31" priority="20" stopIfTrue="1" bottom="1" rank="1"/>
    <cfRule type="cellIs" dxfId="30" priority="19" stopIfTrue="1" operator="equal">
      <formula>0</formula>
    </cfRule>
  </conditionalFormatting>
  <conditionalFormatting sqref="AJ16:AJ31">
    <cfRule type="top10" dxfId="29" priority="23" stopIfTrue="1" bottom="1" rank="1"/>
    <cfRule type="cellIs" dxfId="28" priority="22" stopIfTrue="1" operator="equal">
      <formula>0</formula>
    </cfRule>
    <cfRule type="top10" dxfId="27" priority="24" stopIfTrue="1" rank="1"/>
  </conditionalFormatting>
  <conditionalFormatting sqref="AM16:AM31">
    <cfRule type="cellIs" dxfId="26" priority="25" stopIfTrue="1" operator="equal">
      <formula>0</formula>
    </cfRule>
    <cfRule type="top10" dxfId="25" priority="26" stopIfTrue="1" bottom="1" rank="1"/>
    <cfRule type="top10" dxfId="24" priority="27" stopIfTrue="1" rank="1"/>
  </conditionalFormatting>
  <conditionalFormatting sqref="AP16:AP31">
    <cfRule type="cellIs" dxfId="23" priority="34" stopIfTrue="1" operator="equal">
      <formula>0</formula>
    </cfRule>
    <cfRule type="top10" dxfId="22" priority="47" stopIfTrue="1" bottom="1" rank="1"/>
    <cfRule type="top10" dxfId="21" priority="48" stopIfTrue="1" rank="1"/>
  </conditionalFormatting>
  <conditionalFormatting sqref="AS16:AS31">
    <cfRule type="cellIs" dxfId="20" priority="31" stopIfTrue="1" operator="equal">
      <formula>0</formula>
    </cfRule>
    <cfRule type="top10" dxfId="19" priority="32" stopIfTrue="1" bottom="1" rank="1"/>
    <cfRule type="top10" dxfId="18" priority="33" stopIfTrue="1" rank="1"/>
  </conditionalFormatting>
  <conditionalFormatting sqref="AV16:AV31">
    <cfRule type="cellIs" dxfId="17" priority="28" stopIfTrue="1" operator="equal">
      <formula>0</formula>
    </cfRule>
    <cfRule type="top10" dxfId="16" priority="29" stopIfTrue="1" bottom="1" rank="1"/>
    <cfRule type="top10" dxfId="15" priority="30" stopIfTrue="1" rank="1"/>
  </conditionalFormatting>
  <pageMargins left="0.78740157499999996" right="0.78740157499999996" top="0.984251969" bottom="0.984251969" header="0.4921259845" footer="0.4921259845"/>
  <pageSetup paperSize="9" scale="5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
    <pageSetUpPr fitToPage="1"/>
  </sheetPr>
  <dimension ref="A1:H28"/>
  <sheetViews>
    <sheetView zoomScale="85" zoomScaleNormal="85" workbookViewId="0">
      <pane xSplit="1" topLeftCell="B1" activePane="topRight" state="frozen"/>
      <selection pane="topRight" activeCell="G17" sqref="G17:G18"/>
    </sheetView>
  </sheetViews>
  <sheetFormatPr baseColWidth="10" defaultRowHeight="12.75" x14ac:dyDescent="0.2"/>
  <cols>
    <col min="1" max="1" width="17" style="4" bestFit="1" customWidth="1"/>
    <col min="2" max="2" width="28" style="4" customWidth="1"/>
    <col min="3" max="3" width="17.140625" style="4" customWidth="1"/>
    <col min="4" max="4" width="15.85546875" style="4" bestFit="1" customWidth="1"/>
    <col min="5" max="5" width="35.28515625" style="4" customWidth="1"/>
    <col min="6" max="6" width="17.140625" style="4" customWidth="1"/>
    <col min="7" max="7" width="21.85546875" style="4" customWidth="1"/>
    <col min="8" max="16384" width="11.42578125" style="4"/>
  </cols>
  <sheetData>
    <row r="1" spans="1:8" ht="13.5" thickBot="1" x14ac:dyDescent="0.25"/>
    <row r="2" spans="1:8" ht="46.5" customHeight="1" thickBot="1" x14ac:dyDescent="0.25">
      <c r="A2" s="17" t="s">
        <v>16</v>
      </c>
      <c r="B2" s="18" t="s">
        <v>17</v>
      </c>
      <c r="C2" s="19" t="s">
        <v>22</v>
      </c>
      <c r="D2" s="216" t="s">
        <v>18</v>
      </c>
      <c r="E2" s="217"/>
      <c r="F2" s="19" t="s">
        <v>21</v>
      </c>
    </row>
    <row r="3" spans="1:8" ht="46.5" customHeight="1" x14ac:dyDescent="0.2">
      <c r="A3" s="20"/>
      <c r="B3" s="20"/>
      <c r="C3" s="21"/>
      <c r="D3" s="22" t="s">
        <v>19</v>
      </c>
      <c r="E3" s="22" t="s">
        <v>28</v>
      </c>
      <c r="F3" s="21"/>
    </row>
    <row r="4" spans="1:8" x14ac:dyDescent="0.2">
      <c r="A4" s="1"/>
      <c r="B4" s="1"/>
      <c r="C4" s="1"/>
      <c r="D4" s="1"/>
      <c r="E4" s="1"/>
      <c r="F4" s="1"/>
    </row>
    <row r="5" spans="1:8" ht="13.5" thickBot="1" x14ac:dyDescent="0.25">
      <c r="A5" s="7"/>
      <c r="B5" s="7"/>
      <c r="C5" s="7"/>
      <c r="D5" s="7"/>
      <c r="E5" s="7"/>
      <c r="F5" s="7"/>
    </row>
    <row r="6" spans="1:8" ht="15.75" thickBot="1" x14ac:dyDescent="0.25">
      <c r="A6" s="2" t="s">
        <v>2</v>
      </c>
      <c r="B6" s="117">
        <v>1.5</v>
      </c>
      <c r="C6" s="117">
        <v>31</v>
      </c>
      <c r="D6" s="117">
        <v>2.7</v>
      </c>
      <c r="E6" s="117">
        <v>0.3</v>
      </c>
      <c r="F6" s="117"/>
    </row>
    <row r="7" spans="1:8" ht="15.75" thickBot="1" x14ac:dyDescent="0.25">
      <c r="A7" s="2" t="s">
        <v>3</v>
      </c>
      <c r="B7" s="119">
        <v>1.75</v>
      </c>
      <c r="C7" s="120">
        <v>61.32</v>
      </c>
      <c r="D7" s="117">
        <v>2.74</v>
      </c>
      <c r="E7" s="117">
        <v>0.53</v>
      </c>
      <c r="F7" s="121"/>
    </row>
    <row r="8" spans="1:8" ht="15.75" thickBot="1" x14ac:dyDescent="0.25">
      <c r="A8" s="2" t="s">
        <v>4</v>
      </c>
      <c r="B8" s="117">
        <v>1.06</v>
      </c>
      <c r="C8" s="117">
        <v>122.4</v>
      </c>
      <c r="D8" s="117">
        <v>4.68</v>
      </c>
      <c r="E8" s="117">
        <v>0.72</v>
      </c>
      <c r="F8" s="117"/>
    </row>
    <row r="9" spans="1:8" ht="15.75" thickBot="1" x14ac:dyDescent="0.25">
      <c r="A9" s="2" t="s">
        <v>5</v>
      </c>
      <c r="B9" s="117">
        <v>1.25</v>
      </c>
      <c r="C9" s="117">
        <v>49.08</v>
      </c>
      <c r="D9" s="117">
        <v>4.0999999999999996</v>
      </c>
      <c r="E9" s="117">
        <v>0.68</v>
      </c>
      <c r="F9" s="117"/>
    </row>
    <row r="10" spans="1:8" ht="15.75" thickBot="1" x14ac:dyDescent="0.25">
      <c r="A10" s="2" t="s">
        <v>6</v>
      </c>
      <c r="B10" s="117">
        <v>1.55</v>
      </c>
      <c r="C10" s="117">
        <v>39</v>
      </c>
      <c r="D10" s="117">
        <v>3.98</v>
      </c>
      <c r="E10" s="117">
        <v>0.84</v>
      </c>
      <c r="F10" s="117"/>
      <c r="H10" s="15"/>
    </row>
    <row r="11" spans="1:8" ht="15.75" thickBot="1" x14ac:dyDescent="0.25">
      <c r="A11" s="2" t="s">
        <v>7</v>
      </c>
      <c r="B11" s="117">
        <v>0.75</v>
      </c>
      <c r="C11" s="117">
        <v>108</v>
      </c>
      <c r="D11" s="117">
        <v>3.76</v>
      </c>
      <c r="E11" s="117">
        <v>1.0900000000000001</v>
      </c>
      <c r="F11" s="117">
        <v>156</v>
      </c>
    </row>
    <row r="12" spans="1:8" ht="15.75" thickBot="1" x14ac:dyDescent="0.25">
      <c r="A12" s="2" t="s">
        <v>14</v>
      </c>
      <c r="B12" s="135">
        <v>1.08</v>
      </c>
      <c r="C12" s="135">
        <v>123.6</v>
      </c>
      <c r="D12" s="136">
        <v>3.71</v>
      </c>
      <c r="E12" s="136">
        <v>0.9</v>
      </c>
      <c r="F12" s="136">
        <v>111.6</v>
      </c>
    </row>
    <row r="13" spans="1:8" ht="30.75" thickBot="1" x14ac:dyDescent="0.25">
      <c r="A13" s="16" t="s">
        <v>15</v>
      </c>
      <c r="B13" s="117">
        <v>1.84</v>
      </c>
      <c r="C13" s="117">
        <v>30.72</v>
      </c>
      <c r="D13" s="123">
        <v>4.58</v>
      </c>
      <c r="E13" s="123"/>
      <c r="F13" s="123"/>
    </row>
    <row r="14" spans="1:8" ht="15.75" thickBot="1" x14ac:dyDescent="0.25">
      <c r="A14" s="2" t="s">
        <v>0</v>
      </c>
      <c r="B14" s="117">
        <v>1.04</v>
      </c>
      <c r="C14" s="124">
        <v>111.24</v>
      </c>
      <c r="D14" s="125">
        <v>4.3600000000000003</v>
      </c>
      <c r="E14" s="126">
        <v>0.62</v>
      </c>
      <c r="F14" s="127"/>
    </row>
    <row r="15" spans="1:8" ht="15.75" thickBot="1" x14ac:dyDescent="0.25">
      <c r="A15" s="2" t="s">
        <v>8</v>
      </c>
      <c r="B15" s="117">
        <v>1.72</v>
      </c>
      <c r="C15" s="124">
        <v>81</v>
      </c>
      <c r="D15" s="117">
        <v>4.25</v>
      </c>
      <c r="E15" s="117">
        <v>0.86</v>
      </c>
      <c r="F15" s="124"/>
    </row>
    <row r="16" spans="1:8" ht="15.75" thickBot="1" x14ac:dyDescent="0.25">
      <c r="A16" s="2" t="s">
        <v>9</v>
      </c>
      <c r="B16" s="117">
        <v>1.48</v>
      </c>
      <c r="C16" s="124">
        <v>105.36</v>
      </c>
      <c r="D16" s="117">
        <v>3.88</v>
      </c>
      <c r="E16" s="117">
        <v>0.72</v>
      </c>
      <c r="F16" s="124"/>
    </row>
    <row r="17" spans="1:6" ht="15.75" thickBot="1" x14ac:dyDescent="0.25">
      <c r="A17" s="2" t="s">
        <v>10</v>
      </c>
      <c r="B17" s="117">
        <v>1.35</v>
      </c>
      <c r="C17" s="124">
        <v>36.840000000000003</v>
      </c>
      <c r="D17" s="117">
        <v>4.1500000000000004</v>
      </c>
      <c r="E17" s="124">
        <v>1.02</v>
      </c>
      <c r="F17" s="124"/>
    </row>
    <row r="18" spans="1:6" ht="15.75" thickBot="1" x14ac:dyDescent="0.25">
      <c r="A18" s="2" t="s">
        <v>11</v>
      </c>
      <c r="B18" s="117">
        <v>1.75</v>
      </c>
      <c r="C18" s="124">
        <v>84</v>
      </c>
      <c r="D18" s="117">
        <v>3.58</v>
      </c>
      <c r="E18" s="117">
        <v>0.43</v>
      </c>
      <c r="F18" s="124"/>
    </row>
    <row r="19" spans="1:6" ht="15.75" thickBot="1" x14ac:dyDescent="0.25">
      <c r="A19" s="2" t="s">
        <v>12</v>
      </c>
      <c r="B19" s="117">
        <v>2.2000000000000002</v>
      </c>
      <c r="C19" s="122"/>
      <c r="D19" s="128">
        <v>3.63</v>
      </c>
      <c r="E19" s="117">
        <v>0.66</v>
      </c>
      <c r="F19" s="124"/>
    </row>
    <row r="20" spans="1:6" ht="30.75" thickBot="1" x14ac:dyDescent="0.25">
      <c r="A20" s="16" t="s">
        <v>1</v>
      </c>
      <c r="B20" s="117">
        <v>1.0900000000000001</v>
      </c>
      <c r="C20" s="124">
        <v>48</v>
      </c>
      <c r="D20" s="129">
        <v>3.77</v>
      </c>
      <c r="E20" s="130">
        <v>0.61</v>
      </c>
      <c r="F20" s="124"/>
    </row>
    <row r="21" spans="1:6" ht="15.75" thickBot="1" x14ac:dyDescent="0.25">
      <c r="A21" s="2" t="s">
        <v>13</v>
      </c>
      <c r="B21" s="117">
        <v>0.84</v>
      </c>
      <c r="C21" s="118">
        <v>65.28</v>
      </c>
      <c r="D21" s="129">
        <v>2.2200000000000002</v>
      </c>
      <c r="E21" s="130">
        <v>0.38</v>
      </c>
      <c r="F21" s="118">
        <v>31.2</v>
      </c>
    </row>
    <row r="28" spans="1:6" x14ac:dyDescent="0.2">
      <c r="C28" s="63"/>
      <c r="D28" s="64"/>
      <c r="E28" s="63"/>
      <c r="F28" s="64"/>
    </row>
  </sheetData>
  <sheetProtection algorithmName="SHA-512" hashValue="ge0Upku5c7BnDEXIqKEkw0bnycXPE1pHLf5AdKVjolP6Mm0kKvhC0gwcwNNzTJZxAxYH7gR6nHJ39SofPATLcg==" saltValue="TTUCZZMSoWP9Q/peE5NFOw==" spinCount="100000" sheet="1" objects="1" scenarios="1"/>
  <customSheetViews>
    <customSheetView guid="{B6552C68-4AE0-4344-BA51-40BC9ED124FB}" scale="85" fitToPage="1" state="hidden">
      <pane xSplit="1" topLeftCell="B1" activePane="topRight" state="frozen"/>
      <selection pane="topRight" activeCell="G17" sqref="G17:G18"/>
      <pageMargins left="0.78740157499999996" right="0.78740157499999996" top="0.984251969" bottom="0.984251969" header="0.4921259845" footer="0.4921259845"/>
      <pageSetup paperSize="9" scale="46" orientation="landscape" r:id="rId1"/>
      <headerFooter alignWithMargins="0"/>
    </customSheetView>
  </customSheetViews>
  <mergeCells count="1">
    <mergeCell ref="D2:E2"/>
  </mergeCells>
  <phoneticPr fontId="0" type="noConversion"/>
  <pageMargins left="0.78740157499999996" right="0.78740157499999996" top="0.984251969" bottom="0.984251969" header="0.4921259845" footer="0.4921259845"/>
  <pageSetup paperSize="9" scale="46" orientation="landscape"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5"/>
  <dimension ref="A1:P51"/>
  <sheetViews>
    <sheetView workbookViewId="0">
      <pane xSplit="1" topLeftCell="C1" activePane="topRight" state="frozen"/>
      <selection activeCell="A2" sqref="A2"/>
      <selection pane="topRight" activeCell="H3" sqref="H3"/>
    </sheetView>
  </sheetViews>
  <sheetFormatPr baseColWidth="10" defaultRowHeight="12.75" x14ac:dyDescent="0.2"/>
  <cols>
    <col min="1" max="1" width="28.42578125" style="28" customWidth="1"/>
    <col min="7" max="7" width="32.85546875" customWidth="1"/>
    <col min="8" max="8" width="14" customWidth="1"/>
    <col min="9" max="9" width="13.28515625" customWidth="1"/>
    <col min="10" max="10" width="16.28515625" customWidth="1"/>
    <col min="11" max="11" width="12.7109375" customWidth="1"/>
    <col min="12" max="12" width="18.7109375" customWidth="1"/>
    <col min="13" max="13" width="12.7109375" customWidth="1"/>
    <col min="14" max="14" width="14" customWidth="1"/>
    <col min="15" max="15" width="13.28515625" customWidth="1"/>
  </cols>
  <sheetData>
    <row r="1" spans="1:16" ht="63.75" thickBot="1" x14ac:dyDescent="0.25">
      <c r="A1" s="26" t="s">
        <v>16</v>
      </c>
      <c r="B1" s="18" t="s">
        <v>17</v>
      </c>
      <c r="C1" s="19" t="s">
        <v>22</v>
      </c>
      <c r="D1" s="216" t="s">
        <v>18</v>
      </c>
      <c r="E1" s="217"/>
      <c r="F1" s="19" t="s">
        <v>21</v>
      </c>
      <c r="G1" s="94"/>
    </row>
    <row r="2" spans="1:16" ht="51.75" thickBot="1" x14ac:dyDescent="0.25">
      <c r="A2" s="27"/>
      <c r="B2" s="20"/>
      <c r="C2" s="21"/>
      <c r="D2" s="22" t="s">
        <v>19</v>
      </c>
      <c r="E2" s="22" t="s">
        <v>28</v>
      </c>
      <c r="F2" s="21"/>
      <c r="G2" s="31"/>
      <c r="H2" s="31" t="s">
        <v>73</v>
      </c>
      <c r="I2" s="31" t="s">
        <v>31</v>
      </c>
      <c r="J2" s="31" t="s">
        <v>74</v>
      </c>
      <c r="K2" s="31" t="s">
        <v>31</v>
      </c>
      <c r="L2" s="31" t="s">
        <v>75</v>
      </c>
      <c r="M2" s="31" t="s">
        <v>31</v>
      </c>
      <c r="N2" s="31" t="s">
        <v>76</v>
      </c>
      <c r="O2" s="31" t="s">
        <v>31</v>
      </c>
    </row>
    <row r="3" spans="1:16" ht="16.5" thickBot="1" x14ac:dyDescent="0.25">
      <c r="A3" s="29" t="s">
        <v>2</v>
      </c>
      <c r="B3" s="5">
        <f>'Datenbasis 2014'!B2</f>
        <v>1.5</v>
      </c>
      <c r="C3" s="5">
        <f>'Datenbasis 2016'!C21</f>
        <v>31</v>
      </c>
      <c r="D3" s="5">
        <f>'Datenbasis 2016'!E21</f>
        <v>2.7</v>
      </c>
      <c r="E3" s="5">
        <f>'Datenbasis 2016'!F21</f>
        <v>0.3</v>
      </c>
      <c r="F3" s="5"/>
      <c r="G3" s="134" t="s">
        <v>80</v>
      </c>
      <c r="H3" s="25">
        <f>1000*B3+C3+800*D3+F3+2800*E3</f>
        <v>4531</v>
      </c>
      <c r="I3" s="32">
        <f>H3/H4-1</f>
        <v>7.7014499643451417E-2</v>
      </c>
      <c r="J3" s="25">
        <f>4500*B3+C3+3900*D3+F3+30000*E3</f>
        <v>26311</v>
      </c>
      <c r="K3" s="32">
        <f>J3/J4-1</f>
        <v>-8.3295642997135433E-3</v>
      </c>
      <c r="L3" s="25">
        <f>2000*B3+C3+2000*D3+F3+10000*E3</f>
        <v>11431</v>
      </c>
      <c r="M3" s="32">
        <f>L3/L4-1</f>
        <v>2.732093106857203E-2</v>
      </c>
      <c r="N3" s="25">
        <f>120*B3+C3+120*D3+F3+130*E3</f>
        <v>574</v>
      </c>
      <c r="O3" s="32">
        <f>N3/N4-1</f>
        <v>0.13663366336633653</v>
      </c>
      <c r="P3" s="32">
        <f>(I3+K3+M3+O3)/4</f>
        <v>5.8159882444661609E-2</v>
      </c>
    </row>
    <row r="4" spans="1:16" s="30" customFormat="1" ht="13.5" thickBot="1" x14ac:dyDescent="0.25">
      <c r="A4" s="89">
        <v>2009</v>
      </c>
      <c r="B4" s="30">
        <v>1.1000000000000001</v>
      </c>
      <c r="C4" s="30">
        <v>27</v>
      </c>
      <c r="D4" s="30">
        <v>2.4500000000000002</v>
      </c>
      <c r="E4" s="30">
        <v>0.4</v>
      </c>
      <c r="G4" s="96"/>
      <c r="H4" s="25">
        <f>1000*B4+C4+800*D4+F4+2800*E4</f>
        <v>4207</v>
      </c>
      <c r="I4" s="32"/>
      <c r="J4" s="25">
        <f t="shared" ref="J4:J34" si="0">4500*B4+C4+3900*D4+F4+30000*E4</f>
        <v>26532</v>
      </c>
      <c r="K4" s="32"/>
      <c r="L4" s="25">
        <f t="shared" ref="L4:L34" si="1">2000*B4+C4+2000*D4+F4+10000*E4</f>
        <v>11127</v>
      </c>
      <c r="M4" s="32"/>
      <c r="N4" s="25">
        <f t="shared" ref="N4:N34" si="2">120*B4+C4+120*D4+F4+130*E4</f>
        <v>505</v>
      </c>
      <c r="O4" s="32"/>
    </row>
    <row r="5" spans="1:16" ht="16.5" thickBot="1" x14ac:dyDescent="0.25">
      <c r="A5" s="90" t="s">
        <v>3</v>
      </c>
      <c r="B5" s="5">
        <f>'Datenbasis 2014'!B3</f>
        <v>1.87</v>
      </c>
      <c r="C5" s="5">
        <f>'Datenbasis 2016'!C22</f>
        <v>61.32</v>
      </c>
      <c r="D5" s="5">
        <f>'Datenbasis 2016'!E22</f>
        <v>3.01</v>
      </c>
      <c r="E5" s="5">
        <f>'Datenbasis 2016'!F22</f>
        <v>0.52</v>
      </c>
      <c r="F5" s="4"/>
      <c r="G5" s="134" t="s">
        <v>80</v>
      </c>
      <c r="H5" s="25">
        <f t="shared" ref="H5:H34" si="3">1000*B5+C5+800*D5+F5+2800*E5</f>
        <v>5795.32</v>
      </c>
      <c r="I5" s="32">
        <f>H5/H6-1</f>
        <v>3.718631097048064E-2</v>
      </c>
      <c r="J5" s="25">
        <f t="shared" si="0"/>
        <v>35815.32</v>
      </c>
      <c r="K5" s="32">
        <f>J5/J6-1</f>
        <v>3.0255261690840474E-2</v>
      </c>
      <c r="L5" s="25">
        <f t="shared" si="1"/>
        <v>15021.32</v>
      </c>
      <c r="M5" s="32">
        <f>L5/L6-1</f>
        <v>3.8420964582034145E-2</v>
      </c>
      <c r="N5" s="25">
        <f t="shared" si="2"/>
        <v>714.5200000000001</v>
      </c>
      <c r="O5" s="32">
        <f>N5/N6-1</f>
        <v>4.2881746796275433E-2</v>
      </c>
      <c r="P5" s="32">
        <f>(I5+K5+M5+O5)/4</f>
        <v>3.7186071009907673E-2</v>
      </c>
    </row>
    <row r="6" spans="1:16" s="30" customFormat="1" ht="13.5" thickBot="1" x14ac:dyDescent="0.25">
      <c r="A6" s="89">
        <v>2009</v>
      </c>
      <c r="B6" s="30">
        <v>1.93</v>
      </c>
      <c r="C6" s="30">
        <v>65.540000000000006</v>
      </c>
      <c r="D6" s="30">
        <v>2.67</v>
      </c>
      <c r="E6" s="30">
        <v>0.52</v>
      </c>
      <c r="G6" s="96"/>
      <c r="H6" s="25">
        <f t="shared" si="3"/>
        <v>5587.54</v>
      </c>
      <c r="I6" s="32"/>
      <c r="J6" s="25">
        <f t="shared" si="0"/>
        <v>34763.54</v>
      </c>
      <c r="K6" s="32"/>
      <c r="L6" s="25">
        <f t="shared" si="1"/>
        <v>14465.54</v>
      </c>
      <c r="M6" s="32"/>
      <c r="N6" s="25">
        <f t="shared" si="2"/>
        <v>685.14</v>
      </c>
      <c r="O6" s="32"/>
    </row>
    <row r="7" spans="1:16" ht="16.5" thickBot="1" x14ac:dyDescent="0.25">
      <c r="A7" s="90" t="s">
        <v>4</v>
      </c>
      <c r="B7" s="5">
        <f>'Datenbasis 2014'!B4</f>
        <v>1.06</v>
      </c>
      <c r="C7" s="5">
        <f>'Datenbasis 2016'!C23</f>
        <v>122.4</v>
      </c>
      <c r="D7" s="5">
        <f>'Datenbasis 2016'!E23</f>
        <v>4.88</v>
      </c>
      <c r="E7" s="5">
        <f>'Datenbasis 2016'!F23</f>
        <v>0.72</v>
      </c>
      <c r="F7" s="5"/>
      <c r="G7" s="134" t="s">
        <v>80</v>
      </c>
      <c r="H7" s="25">
        <f t="shared" si="3"/>
        <v>7102.4</v>
      </c>
      <c r="I7" s="32">
        <f>H7/H8-1</f>
        <v>6.5658384347617282E-2</v>
      </c>
      <c r="J7" s="25">
        <f t="shared" si="0"/>
        <v>45524.4</v>
      </c>
      <c r="K7" s="32">
        <f>J7/J8-1</f>
        <v>5.508044442590343E-2</v>
      </c>
      <c r="L7" s="25">
        <f t="shared" si="1"/>
        <v>19202.400000000001</v>
      </c>
      <c r="M7" s="32">
        <f>L7/L8-1</f>
        <v>6.2032653422415152E-2</v>
      </c>
      <c r="N7" s="25">
        <f t="shared" si="2"/>
        <v>928.80000000000007</v>
      </c>
      <c r="O7" s="32">
        <f>N7/N8-1</f>
        <v>9.19351046320247E-2</v>
      </c>
      <c r="P7" s="32">
        <f>(I7+K7+M7+O7)/4</f>
        <v>6.8676646706990141E-2</v>
      </c>
    </row>
    <row r="8" spans="1:16" s="30" customFormat="1" ht="13.5" thickBot="1" x14ac:dyDescent="0.25">
      <c r="A8" s="89">
        <v>2009</v>
      </c>
      <c r="B8" s="30">
        <v>1.06</v>
      </c>
      <c r="C8" s="30">
        <v>100.8</v>
      </c>
      <c r="D8" s="30">
        <v>4.43</v>
      </c>
      <c r="E8" s="30">
        <v>0.7</v>
      </c>
      <c r="G8" s="95"/>
      <c r="H8" s="25">
        <f t="shared" si="3"/>
        <v>6664.8</v>
      </c>
      <c r="I8" s="32"/>
      <c r="J8" s="25">
        <f t="shared" si="0"/>
        <v>43147.8</v>
      </c>
      <c r="K8" s="32"/>
      <c r="L8" s="25">
        <f t="shared" si="1"/>
        <v>18080.8</v>
      </c>
      <c r="M8" s="32"/>
      <c r="N8" s="25">
        <f t="shared" si="2"/>
        <v>850.59999999999991</v>
      </c>
      <c r="O8" s="32"/>
    </row>
    <row r="9" spans="1:16" ht="16.5" thickBot="1" x14ac:dyDescent="0.25">
      <c r="A9" s="90" t="s">
        <v>5</v>
      </c>
      <c r="B9" s="5">
        <f>'Datenbasis 2014'!B6</f>
        <v>1.55</v>
      </c>
      <c r="C9" s="5">
        <f>'Datenbasis 2016'!C25</f>
        <v>39</v>
      </c>
      <c r="D9" s="5">
        <f>'Datenbasis 2016'!E25</f>
        <v>4.3499999999999996</v>
      </c>
      <c r="E9" s="5">
        <f>'Datenbasis 2016'!F25</f>
        <v>0.89</v>
      </c>
      <c r="F9" s="5"/>
      <c r="G9" s="134" t="s">
        <v>80</v>
      </c>
      <c r="H9" s="25">
        <f t="shared" si="3"/>
        <v>7561</v>
      </c>
      <c r="I9" s="32">
        <f>H9/H10-1</f>
        <v>0.12798892449441146</v>
      </c>
      <c r="J9" s="25">
        <f t="shared" si="0"/>
        <v>50679</v>
      </c>
      <c r="K9" s="32">
        <f>J9/J10-1</f>
        <v>0.15299876598486417</v>
      </c>
      <c r="L9" s="25">
        <f t="shared" si="1"/>
        <v>20739</v>
      </c>
      <c r="M9" s="32">
        <f>L9/L10-1</f>
        <v>0.13644085071685796</v>
      </c>
      <c r="N9" s="25">
        <f t="shared" si="2"/>
        <v>862.7</v>
      </c>
      <c r="O9" s="32">
        <f>N9/N10-1</f>
        <v>8.1104789593724247E-2</v>
      </c>
      <c r="P9" s="32">
        <f>(I9+K9+M9+O9)/4</f>
        <v>0.12463333269746446</v>
      </c>
    </row>
    <row r="10" spans="1:16" s="30" customFormat="1" ht="13.5" thickBot="1" x14ac:dyDescent="0.25">
      <c r="A10" s="89">
        <v>2009</v>
      </c>
      <c r="B10" s="30">
        <v>1.25</v>
      </c>
      <c r="C10" s="30">
        <v>49.08</v>
      </c>
      <c r="D10" s="30">
        <v>4.2</v>
      </c>
      <c r="E10" s="30">
        <v>0.73</v>
      </c>
      <c r="G10" s="95"/>
      <c r="H10" s="25">
        <f t="shared" si="3"/>
        <v>6703.08</v>
      </c>
      <c r="I10" s="32"/>
      <c r="J10" s="25">
        <f t="shared" si="0"/>
        <v>43954.080000000002</v>
      </c>
      <c r="K10" s="32"/>
      <c r="L10" s="25">
        <f t="shared" si="1"/>
        <v>18249.080000000002</v>
      </c>
      <c r="M10" s="32"/>
      <c r="N10" s="25">
        <f t="shared" si="2"/>
        <v>797.9799999999999</v>
      </c>
      <c r="O10" s="32"/>
    </row>
    <row r="11" spans="1:16" ht="16.5" thickBot="1" x14ac:dyDescent="0.25">
      <c r="A11" s="90" t="s">
        <v>6</v>
      </c>
      <c r="B11" s="5">
        <f>'Datenbasis 2014'!B6</f>
        <v>1.55</v>
      </c>
      <c r="C11" s="5">
        <f>'Datenbasis 2016'!C25</f>
        <v>39</v>
      </c>
      <c r="D11" s="5">
        <f>'Datenbasis 2016'!E25</f>
        <v>4.3499999999999996</v>
      </c>
      <c r="E11" s="5">
        <f>'Datenbasis 2016'!F25</f>
        <v>0.89</v>
      </c>
      <c r="F11" s="5"/>
      <c r="G11" s="134" t="s">
        <v>80</v>
      </c>
      <c r="H11" s="25">
        <f t="shared" si="3"/>
        <v>7561</v>
      </c>
      <c r="I11" s="32">
        <f>H11/H12-1</f>
        <v>0.22943089430894315</v>
      </c>
      <c r="J11" s="25">
        <f t="shared" si="0"/>
        <v>50679</v>
      </c>
      <c r="K11" s="32">
        <f>J11/J12-1</f>
        <v>0.23749175884550588</v>
      </c>
      <c r="L11" s="25">
        <f t="shared" si="1"/>
        <v>20739</v>
      </c>
      <c r="M11" s="32">
        <f>L11/L12-1</f>
        <v>0.23859292881032013</v>
      </c>
      <c r="N11" s="25">
        <f t="shared" si="2"/>
        <v>862.7</v>
      </c>
      <c r="O11" s="32">
        <f>N11/N12-1</f>
        <v>0.2439798125450614</v>
      </c>
      <c r="P11" s="32">
        <f>(I11+K11+M11+O11)/4</f>
        <v>0.23737384862745764</v>
      </c>
    </row>
    <row r="12" spans="1:16" s="30" customFormat="1" ht="13.5" thickBot="1" x14ac:dyDescent="0.25">
      <c r="A12" s="89">
        <v>2009</v>
      </c>
      <c r="B12" s="30">
        <v>1.45</v>
      </c>
      <c r="C12" s="30">
        <v>24</v>
      </c>
      <c r="D12" s="30">
        <v>3.36</v>
      </c>
      <c r="E12" s="30">
        <v>0.71</v>
      </c>
      <c r="G12" s="95"/>
      <c r="H12" s="25">
        <f t="shared" si="3"/>
        <v>6150</v>
      </c>
      <c r="I12" s="32"/>
      <c r="J12" s="25">
        <f t="shared" si="0"/>
        <v>40953</v>
      </c>
      <c r="K12" s="32"/>
      <c r="L12" s="25">
        <f t="shared" si="1"/>
        <v>16744</v>
      </c>
      <c r="M12" s="32"/>
      <c r="N12" s="25">
        <f t="shared" si="2"/>
        <v>693.5</v>
      </c>
      <c r="O12" s="32"/>
    </row>
    <row r="13" spans="1:16" ht="16.5" thickBot="1" x14ac:dyDescent="0.25">
      <c r="A13" s="90" t="s">
        <v>7</v>
      </c>
      <c r="B13" s="5">
        <f>'Datenbasis 2014'!B7</f>
        <v>0.75</v>
      </c>
      <c r="C13" s="5">
        <f>'Datenbasis 2016'!C26</f>
        <v>108</v>
      </c>
      <c r="D13" s="5">
        <f>'Datenbasis 2016'!E26</f>
        <v>3.61</v>
      </c>
      <c r="E13" s="5">
        <f>'Datenbasis 2016'!F26</f>
        <v>1</v>
      </c>
      <c r="F13" s="5">
        <f>'Datenbasis 2016'!G26</f>
        <v>144</v>
      </c>
      <c r="G13" s="134" t="s">
        <v>80</v>
      </c>
      <c r="H13" s="25">
        <f t="shared" si="3"/>
        <v>6690</v>
      </c>
      <c r="I13" s="32">
        <f>H13/H14-1</f>
        <v>-5.6417489421720757E-2</v>
      </c>
      <c r="J13" s="25">
        <f t="shared" si="0"/>
        <v>47706</v>
      </c>
      <c r="K13" s="32">
        <f>J13/J14-1</f>
        <v>-3.8166092058307677E-2</v>
      </c>
      <c r="L13" s="25">
        <f t="shared" si="1"/>
        <v>18972</v>
      </c>
      <c r="M13" s="32">
        <f>L13/L14-1</f>
        <v>-4.1624570620327317E-2</v>
      </c>
      <c r="N13" s="25">
        <f t="shared" si="2"/>
        <v>905.2</v>
      </c>
      <c r="O13" s="32">
        <f>N13/N14-1</f>
        <v>-6.9203084832904826E-2</v>
      </c>
      <c r="P13" s="32">
        <f>(I13+K13+M13+O13)/4</f>
        <v>-5.1352809233315144E-2</v>
      </c>
    </row>
    <row r="14" spans="1:16" s="30" customFormat="1" ht="13.5" thickBot="1" x14ac:dyDescent="0.25">
      <c r="A14" s="89">
        <v>2009</v>
      </c>
      <c r="B14" s="30">
        <v>1.0900000000000001</v>
      </c>
      <c r="C14" s="30">
        <v>132</v>
      </c>
      <c r="D14" s="30">
        <v>3.62</v>
      </c>
      <c r="E14" s="30">
        <v>1.01</v>
      </c>
      <c r="F14" s="30">
        <v>144</v>
      </c>
      <c r="G14" s="96"/>
      <c r="H14" s="25">
        <f t="shared" si="3"/>
        <v>7090</v>
      </c>
      <c r="I14" s="32"/>
      <c r="J14" s="25">
        <f t="shared" si="0"/>
        <v>49599</v>
      </c>
      <c r="K14" s="32"/>
      <c r="L14" s="25">
        <f t="shared" si="1"/>
        <v>19796</v>
      </c>
      <c r="M14" s="32"/>
      <c r="N14" s="25">
        <f t="shared" si="2"/>
        <v>972.5</v>
      </c>
      <c r="O14" s="32"/>
    </row>
    <row r="15" spans="1:16" ht="16.5" thickBot="1" x14ac:dyDescent="0.25">
      <c r="A15" s="90" t="s">
        <v>14</v>
      </c>
      <c r="B15" s="5">
        <f>'Datenbasis 2014'!B27</f>
        <v>1.08</v>
      </c>
      <c r="C15" s="5">
        <v>123.6</v>
      </c>
      <c r="D15" s="5">
        <v>3.71</v>
      </c>
      <c r="E15" s="5">
        <v>0.9</v>
      </c>
      <c r="F15" s="5">
        <v>111.6</v>
      </c>
      <c r="G15" s="134" t="s">
        <v>80</v>
      </c>
      <c r="H15" s="25">
        <f t="shared" si="3"/>
        <v>6803.2000000000007</v>
      </c>
      <c r="I15" s="32">
        <f>H15/H16-1</f>
        <v>0.29343321038822778</v>
      </c>
      <c r="J15" s="25">
        <f t="shared" si="0"/>
        <v>46564.2</v>
      </c>
      <c r="K15" s="32">
        <f>J15/J16-1</f>
        <v>0.32530141056730066</v>
      </c>
      <c r="L15" s="25">
        <f t="shared" si="1"/>
        <v>18815.2</v>
      </c>
      <c r="M15" s="32">
        <f>L15/L16-1</f>
        <v>0.31173050377166445</v>
      </c>
      <c r="N15" s="25">
        <f t="shared" si="2"/>
        <v>927</v>
      </c>
      <c r="O15" s="32">
        <f>N15/N16-1</f>
        <v>0.40009062075215218</v>
      </c>
      <c r="P15" s="32">
        <f>(I15+K15+M15+O15)/4</f>
        <v>0.33263893636983627</v>
      </c>
    </row>
    <row r="16" spans="1:16" s="30" customFormat="1" ht="13.5" thickBot="1" x14ac:dyDescent="0.25">
      <c r="A16" s="89">
        <v>2009</v>
      </c>
      <c r="B16" s="30">
        <v>1.08</v>
      </c>
      <c r="C16" s="30">
        <v>75</v>
      </c>
      <c r="D16" s="30">
        <v>2.89</v>
      </c>
      <c r="E16" s="30">
        <v>0.63</v>
      </c>
      <c r="F16" s="30">
        <v>28.8</v>
      </c>
      <c r="G16" s="96"/>
      <c r="H16" s="25">
        <f t="shared" si="3"/>
        <v>5259.8</v>
      </c>
      <c r="I16" s="32"/>
      <c r="J16" s="25">
        <f t="shared" si="0"/>
        <v>35134.800000000003</v>
      </c>
      <c r="K16" s="32"/>
      <c r="L16" s="25">
        <f t="shared" si="1"/>
        <v>14343.8</v>
      </c>
      <c r="M16" s="32"/>
      <c r="N16" s="25">
        <f t="shared" si="2"/>
        <v>662.1</v>
      </c>
      <c r="O16" s="32"/>
    </row>
    <row r="17" spans="1:16" ht="16.5" thickBot="1" x14ac:dyDescent="0.25">
      <c r="A17" s="91" t="s">
        <v>30</v>
      </c>
      <c r="B17" s="5">
        <f>'Datenbasis 2014'!B9</f>
        <v>1.84</v>
      </c>
      <c r="C17" s="5">
        <f>'Datenbasis 2016'!C28</f>
        <v>30.72</v>
      </c>
      <c r="D17" s="5">
        <f>'Datenbasis 2016'!E28</f>
        <v>4.58</v>
      </c>
      <c r="E17" s="5">
        <f>'Datenbasis 2016'!F28</f>
        <v>0</v>
      </c>
      <c r="F17" s="24"/>
      <c r="G17" s="134" t="s">
        <v>80</v>
      </c>
      <c r="H17" s="25">
        <f t="shared" si="3"/>
        <v>5534.72</v>
      </c>
      <c r="I17" s="32">
        <f>H17/H18-1</f>
        <v>0.24467472654001154</v>
      </c>
      <c r="J17" s="25">
        <f t="shared" si="0"/>
        <v>26172.720000000001</v>
      </c>
      <c r="K17" s="32">
        <f>J17/J18-1</f>
        <v>0.24877473433492114</v>
      </c>
      <c r="L17" s="25">
        <f t="shared" si="1"/>
        <v>12870.72</v>
      </c>
      <c r="M17" s="32">
        <f>L17/L18-1</f>
        <v>0.2531468095712861</v>
      </c>
      <c r="N17" s="25">
        <f t="shared" si="2"/>
        <v>801.12</v>
      </c>
      <c r="O17" s="32">
        <f>N17/N18-1</f>
        <v>0.24181547619047628</v>
      </c>
      <c r="P17" s="32">
        <f>(I17+K17+M17+O17)/4</f>
        <v>0.24710293665917377</v>
      </c>
    </row>
    <row r="18" spans="1:16" s="30" customFormat="1" ht="13.5" thickBot="1" x14ac:dyDescent="0.25">
      <c r="A18" s="89">
        <v>2009</v>
      </c>
      <c r="B18" s="30">
        <v>1.6</v>
      </c>
      <c r="C18" s="30">
        <v>30.72</v>
      </c>
      <c r="D18" s="30">
        <v>3.52</v>
      </c>
      <c r="G18" s="96"/>
      <c r="H18" s="25">
        <f t="shared" si="3"/>
        <v>4446.72</v>
      </c>
      <c r="I18" s="32"/>
      <c r="J18" s="25">
        <f t="shared" si="0"/>
        <v>20958.72</v>
      </c>
      <c r="K18" s="32"/>
      <c r="L18" s="25">
        <f t="shared" si="1"/>
        <v>10270.719999999999</v>
      </c>
      <c r="M18" s="32"/>
      <c r="N18" s="25">
        <f t="shared" si="2"/>
        <v>645.12</v>
      </c>
      <c r="O18" s="32"/>
    </row>
    <row r="19" spans="1:16" ht="16.5" thickBot="1" x14ac:dyDescent="0.25">
      <c r="A19" s="90" t="s">
        <v>0</v>
      </c>
      <c r="B19" s="5">
        <f>'Datenbasis 2014'!B10</f>
        <v>1.04</v>
      </c>
      <c r="C19" s="5">
        <f>'Datenbasis 2016'!C29</f>
        <v>119.28</v>
      </c>
      <c r="D19" s="5">
        <f>'Datenbasis 2016'!E29</f>
        <v>4.21</v>
      </c>
      <c r="E19" s="5">
        <f>'Datenbasis 2016'!F29</f>
        <v>0.62</v>
      </c>
      <c r="F19" s="23"/>
      <c r="G19" s="134" t="s">
        <v>80</v>
      </c>
      <c r="H19" s="25">
        <f t="shared" si="3"/>
        <v>6263.28</v>
      </c>
      <c r="I19" s="32">
        <f>H19/H20-1</f>
        <v>8.6620402498265081E-2</v>
      </c>
      <c r="J19" s="25">
        <f t="shared" si="0"/>
        <v>39818.28</v>
      </c>
      <c r="K19" s="32">
        <f>J19/J20-1</f>
        <v>0.10587902016330619</v>
      </c>
      <c r="L19" s="25">
        <f t="shared" si="1"/>
        <v>16819.28</v>
      </c>
      <c r="M19" s="32">
        <f>L19/L20-1</f>
        <v>9.4862648092696178E-2</v>
      </c>
      <c r="N19" s="25">
        <f t="shared" si="2"/>
        <v>829.88</v>
      </c>
      <c r="O19" s="32">
        <f>N19/N20-1</f>
        <v>7.9869876382563598E-2</v>
      </c>
      <c r="P19" s="32">
        <f>(I19+K19+M19+O19)/4</f>
        <v>9.1807986784207762E-2</v>
      </c>
    </row>
    <row r="20" spans="1:16" s="30" customFormat="1" ht="13.5" thickBot="1" x14ac:dyDescent="0.25">
      <c r="A20" s="89">
        <v>2009</v>
      </c>
      <c r="B20" s="30">
        <v>0.97</v>
      </c>
      <c r="C20" s="30">
        <v>102</v>
      </c>
      <c r="D20" s="30">
        <v>4.01</v>
      </c>
      <c r="E20" s="30">
        <v>0.53</v>
      </c>
      <c r="G20" s="96"/>
      <c r="H20" s="25">
        <f t="shared" si="3"/>
        <v>5764</v>
      </c>
      <c r="I20" s="32"/>
      <c r="J20" s="25">
        <f t="shared" si="0"/>
        <v>36006</v>
      </c>
      <c r="K20" s="32"/>
      <c r="L20" s="25">
        <f t="shared" si="1"/>
        <v>15362</v>
      </c>
      <c r="M20" s="32"/>
      <c r="N20" s="25">
        <f t="shared" si="2"/>
        <v>768.49999999999989</v>
      </c>
      <c r="O20" s="32"/>
    </row>
    <row r="21" spans="1:16" ht="16.5" thickBot="1" x14ac:dyDescent="0.25">
      <c r="A21" s="90" t="s">
        <v>8</v>
      </c>
      <c r="B21" s="5">
        <f>'Datenbasis 2014'!B11</f>
        <v>1.72</v>
      </c>
      <c r="C21" s="5">
        <f>'Datenbasis 2016'!C30</f>
        <v>81</v>
      </c>
      <c r="D21" s="5">
        <f>'Datenbasis 2016'!E30</f>
        <v>4.25</v>
      </c>
      <c r="E21" s="5">
        <f>'Datenbasis 2016'!F30</f>
        <v>0.84</v>
      </c>
      <c r="F21" s="3"/>
      <c r="G21" s="134" t="s">
        <v>80</v>
      </c>
      <c r="H21" s="25">
        <f t="shared" si="3"/>
        <v>7553</v>
      </c>
      <c r="I21" s="32">
        <f>H21/H22-1</f>
        <v>2.6780859162588433E-2</v>
      </c>
      <c r="J21" s="25">
        <f t="shared" si="0"/>
        <v>49596</v>
      </c>
      <c r="K21" s="32">
        <f>J21/J22-1</f>
        <v>-7.4447646493756015E-3</v>
      </c>
      <c r="L21" s="25">
        <f t="shared" si="1"/>
        <v>20421</v>
      </c>
      <c r="M21" s="32">
        <f>L21/L22-1</f>
        <v>6.9526627218934323E-3</v>
      </c>
      <c r="N21" s="25">
        <f t="shared" si="2"/>
        <v>906.6</v>
      </c>
      <c r="O21" s="32">
        <f>N21/N22-1</f>
        <v>0.142101284958428</v>
      </c>
      <c r="P21" s="32">
        <f>(I21+K21+M21+O21)/4</f>
        <v>4.2097510548383565E-2</v>
      </c>
    </row>
    <row r="22" spans="1:16" s="30" customFormat="1" ht="13.5" thickBot="1" x14ac:dyDescent="0.25">
      <c r="A22" s="89">
        <v>2009</v>
      </c>
      <c r="B22" s="30">
        <v>1.62</v>
      </c>
      <c r="D22" s="30">
        <v>4.0199999999999996</v>
      </c>
      <c r="E22" s="30">
        <v>0.9</v>
      </c>
      <c r="G22" s="96"/>
      <c r="H22" s="25">
        <f t="shared" si="3"/>
        <v>7356</v>
      </c>
      <c r="I22" s="32"/>
      <c r="J22" s="25">
        <f t="shared" si="0"/>
        <v>49968</v>
      </c>
      <c r="K22" s="32"/>
      <c r="L22" s="25">
        <f t="shared" si="1"/>
        <v>20280</v>
      </c>
      <c r="M22" s="32"/>
      <c r="N22" s="25">
        <f t="shared" si="2"/>
        <v>793.8</v>
      </c>
      <c r="O22" s="32"/>
    </row>
    <row r="23" spans="1:16" ht="16.5" thickBot="1" x14ac:dyDescent="0.25">
      <c r="A23" s="90" t="s">
        <v>9</v>
      </c>
      <c r="B23" s="5">
        <f>'Datenbasis 2014'!B12</f>
        <v>1.48</v>
      </c>
      <c r="C23" s="5">
        <f>'Datenbasis 2016'!C31</f>
        <v>105.36</v>
      </c>
      <c r="D23" s="5">
        <f>'Datenbasis 2016'!E31</f>
        <v>3.88</v>
      </c>
      <c r="E23" s="5">
        <f>'Datenbasis 2016'!F31</f>
        <v>0.72</v>
      </c>
      <c r="F23" s="5"/>
      <c r="G23" s="134" t="s">
        <v>80</v>
      </c>
      <c r="H23" s="25">
        <f t="shared" si="3"/>
        <v>6705.36</v>
      </c>
      <c r="I23" s="32">
        <f>H23/H24-1</f>
        <v>5.397819281010463E-3</v>
      </c>
      <c r="J23" s="25">
        <f t="shared" si="0"/>
        <v>43497.36</v>
      </c>
      <c r="K23" s="32">
        <f>J23/J24-1</f>
        <v>8.2832198532223345E-4</v>
      </c>
      <c r="L23" s="25">
        <f t="shared" si="1"/>
        <v>18025.36</v>
      </c>
      <c r="M23" s="32">
        <f>L23/L24-1</f>
        <v>2.0011829214603427E-3</v>
      </c>
      <c r="N23" s="25">
        <f t="shared" si="2"/>
        <v>842.16</v>
      </c>
      <c r="O23" s="32">
        <f>N23/N24-1</f>
        <v>4.4656147662994972E-2</v>
      </c>
      <c r="P23" s="32">
        <f>(I23+K23+M23+O23)/4</f>
        <v>1.3220867962697003E-2</v>
      </c>
    </row>
    <row r="24" spans="1:16" s="30" customFormat="1" ht="13.5" thickBot="1" x14ac:dyDescent="0.25">
      <c r="A24" s="89">
        <v>2009</v>
      </c>
      <c r="B24" s="30">
        <v>1.48</v>
      </c>
      <c r="C24" s="30">
        <v>69.36</v>
      </c>
      <c r="D24" s="30">
        <v>3.88</v>
      </c>
      <c r="E24" s="30">
        <v>0.72</v>
      </c>
      <c r="G24" s="96"/>
      <c r="H24" s="25">
        <f t="shared" si="3"/>
        <v>6669.36</v>
      </c>
      <c r="I24" s="32"/>
      <c r="J24" s="25">
        <f t="shared" si="0"/>
        <v>43461.36</v>
      </c>
      <c r="K24" s="32"/>
      <c r="L24" s="25">
        <f t="shared" si="1"/>
        <v>17989.36</v>
      </c>
      <c r="M24" s="32"/>
      <c r="N24" s="25">
        <f t="shared" si="2"/>
        <v>806.16</v>
      </c>
      <c r="O24" s="32"/>
    </row>
    <row r="25" spans="1:16" ht="16.5" thickBot="1" x14ac:dyDescent="0.25">
      <c r="A25" s="90" t="s">
        <v>10</v>
      </c>
      <c r="B25" s="5">
        <f>'Datenbasis 2014'!B13</f>
        <v>1.35</v>
      </c>
      <c r="C25" s="5">
        <f>'Datenbasis 2016'!C32</f>
        <v>36.840000000000003</v>
      </c>
      <c r="D25" s="5">
        <f>'Datenbasis 2016'!E32</f>
        <v>5.09</v>
      </c>
      <c r="E25" s="5">
        <f>'Datenbasis 2016'!F32</f>
        <v>1.22</v>
      </c>
      <c r="F25" s="3"/>
      <c r="G25" s="134" t="s">
        <v>80</v>
      </c>
      <c r="H25" s="25">
        <f t="shared" si="3"/>
        <v>8874.84</v>
      </c>
      <c r="I25" s="32">
        <f>H25/H26-1</f>
        <v>0.27974690115417222</v>
      </c>
      <c r="J25" s="25">
        <f t="shared" si="0"/>
        <v>62562.84</v>
      </c>
      <c r="K25" s="32">
        <f>J25/J26-1</f>
        <v>0.29736946227140493</v>
      </c>
      <c r="L25" s="25">
        <f t="shared" si="1"/>
        <v>25116.84</v>
      </c>
      <c r="M25" s="32">
        <f>L25/L26-1</f>
        <v>0.29489339500660927</v>
      </c>
      <c r="N25" s="25">
        <f t="shared" si="2"/>
        <v>968.24</v>
      </c>
      <c r="O25" s="32">
        <f>N25/N26-1</f>
        <v>0.26395488486240914</v>
      </c>
      <c r="P25" s="32">
        <f>(I25+K25+M25+O25)/4</f>
        <v>0.28399116082364889</v>
      </c>
    </row>
    <row r="26" spans="1:16" s="30" customFormat="1" ht="13.5" thickBot="1" x14ac:dyDescent="0.25">
      <c r="A26" s="89">
        <v>2009</v>
      </c>
      <c r="B26" s="30">
        <v>1.29</v>
      </c>
      <c r="C26" s="30">
        <v>36.840000000000003</v>
      </c>
      <c r="D26" s="30">
        <v>3.79</v>
      </c>
      <c r="E26" s="30">
        <v>0.92</v>
      </c>
      <c r="G26" s="96"/>
      <c r="H26" s="25">
        <f t="shared" si="3"/>
        <v>6934.84</v>
      </c>
      <c r="I26" s="32"/>
      <c r="J26" s="25">
        <f t="shared" si="0"/>
        <v>48222.84</v>
      </c>
      <c r="K26" s="32"/>
      <c r="L26" s="25">
        <f t="shared" si="1"/>
        <v>19396.84</v>
      </c>
      <c r="M26" s="32"/>
      <c r="N26" s="25">
        <f t="shared" si="2"/>
        <v>766.04000000000008</v>
      </c>
      <c r="O26" s="32"/>
    </row>
    <row r="27" spans="1:16" ht="16.5" thickBot="1" x14ac:dyDescent="0.25">
      <c r="A27" s="90" t="s">
        <v>11</v>
      </c>
      <c r="B27" s="5">
        <f>'Datenbasis 2014'!B14</f>
        <v>1.75</v>
      </c>
      <c r="C27" s="5">
        <f>'Datenbasis 2016'!C33</f>
        <v>84</v>
      </c>
      <c r="D27" s="5">
        <f>'Datenbasis 2016'!E33</f>
        <v>3.8</v>
      </c>
      <c r="E27" s="5">
        <f>'Datenbasis 2016'!F33</f>
        <v>0.44</v>
      </c>
      <c r="F27" s="3"/>
      <c r="G27" s="134" t="s">
        <v>80</v>
      </c>
      <c r="H27" s="25">
        <f t="shared" si="3"/>
        <v>6106</v>
      </c>
      <c r="I27" s="32">
        <f>H27/H28-1</f>
        <v>0.22071171531387446</v>
      </c>
      <c r="J27" s="25">
        <f t="shared" si="0"/>
        <v>35979</v>
      </c>
      <c r="K27" s="32">
        <f>J27/J28-1</f>
        <v>0.53186869331970876</v>
      </c>
      <c r="L27" s="25">
        <f t="shared" si="1"/>
        <v>15584</v>
      </c>
      <c r="M27" s="32">
        <f>L27/L28-1</f>
        <v>0.34669892844797778</v>
      </c>
      <c r="N27" s="25">
        <f t="shared" si="2"/>
        <v>807.2</v>
      </c>
      <c r="O27" s="32">
        <f>N27/N28-1</f>
        <v>5.9317585301837283E-2</v>
      </c>
      <c r="P27" s="32">
        <f>(I27+K27+M27+O27)/4</f>
        <v>0.28964923059584957</v>
      </c>
    </row>
    <row r="28" spans="1:16" s="30" customFormat="1" ht="13.5" thickBot="1" x14ac:dyDescent="0.25">
      <c r="A28" s="89">
        <v>2009</v>
      </c>
      <c r="B28" s="30">
        <v>1.65</v>
      </c>
      <c r="C28" s="30">
        <v>72</v>
      </c>
      <c r="D28" s="30">
        <v>4.0999999999999996</v>
      </c>
      <c r="G28" s="96"/>
      <c r="H28" s="25">
        <f t="shared" si="3"/>
        <v>5002</v>
      </c>
      <c r="I28" s="32"/>
      <c r="J28" s="25">
        <f t="shared" si="0"/>
        <v>23487</v>
      </c>
      <c r="K28" s="32"/>
      <c r="L28" s="25">
        <f t="shared" si="1"/>
        <v>11572</v>
      </c>
      <c r="M28" s="32"/>
      <c r="N28" s="25">
        <f t="shared" si="2"/>
        <v>762</v>
      </c>
      <c r="O28" s="32"/>
    </row>
    <row r="29" spans="1:16" ht="16.5" thickBot="1" x14ac:dyDescent="0.25">
      <c r="A29" s="90" t="s">
        <v>12</v>
      </c>
      <c r="B29" s="5">
        <f>'Datenbasis 2014'!B15</f>
        <v>2.2000000000000002</v>
      </c>
      <c r="C29" s="5">
        <f>'Datenbasis 2016'!C34</f>
        <v>0</v>
      </c>
      <c r="D29" s="5">
        <f>'Datenbasis 2016'!E34</f>
        <v>3.99</v>
      </c>
      <c r="E29" s="5">
        <f>'Datenbasis 2016'!F34</f>
        <v>0.72</v>
      </c>
      <c r="F29" s="3"/>
      <c r="G29" s="134" t="s">
        <v>80</v>
      </c>
      <c r="H29" s="25">
        <f t="shared" si="3"/>
        <v>7408</v>
      </c>
      <c r="I29" s="32">
        <f>H29/H30-1</f>
        <v>0.18603906500160106</v>
      </c>
      <c r="J29" s="25">
        <f t="shared" si="0"/>
        <v>47061</v>
      </c>
      <c r="K29" s="32">
        <f>J29/J30-1</f>
        <v>0.18455032847542108</v>
      </c>
      <c r="L29" s="25">
        <f t="shared" si="1"/>
        <v>19580</v>
      </c>
      <c r="M29" s="32">
        <f>L29/L30-1</f>
        <v>0.18523002421307511</v>
      </c>
      <c r="N29" s="25">
        <f t="shared" si="2"/>
        <v>836.4</v>
      </c>
      <c r="O29" s="32">
        <f>N29/N30-1</f>
        <v>0.18722498225691986</v>
      </c>
      <c r="P29" s="32">
        <f>(I29+K29+M29+O29)/4</f>
        <v>0.18576109998675427</v>
      </c>
    </row>
    <row r="30" spans="1:16" s="30" customFormat="1" ht="13.5" thickBot="1" x14ac:dyDescent="0.25">
      <c r="A30" s="89">
        <v>2009</v>
      </c>
      <c r="B30" s="30">
        <v>1.85</v>
      </c>
      <c r="D30" s="30">
        <v>3.36</v>
      </c>
      <c r="E30" s="30">
        <v>0.61</v>
      </c>
      <c r="G30" s="96"/>
      <c r="H30" s="25">
        <f t="shared" si="3"/>
        <v>6246</v>
      </c>
      <c r="I30" s="32"/>
      <c r="J30" s="25">
        <f t="shared" si="0"/>
        <v>39729</v>
      </c>
      <c r="K30" s="32"/>
      <c r="L30" s="25">
        <f t="shared" si="1"/>
        <v>16520</v>
      </c>
      <c r="M30" s="32"/>
      <c r="N30" s="25">
        <f t="shared" si="2"/>
        <v>704.5</v>
      </c>
      <c r="O30" s="32"/>
    </row>
    <row r="31" spans="1:16" ht="16.5" thickBot="1" x14ac:dyDescent="0.25">
      <c r="A31" s="91" t="s">
        <v>1</v>
      </c>
      <c r="B31" s="5">
        <f>'Datenbasis 2014'!B16</f>
        <v>1.0900000000000001</v>
      </c>
      <c r="C31" s="5">
        <f>'Datenbasis 2016'!C35</f>
        <v>60</v>
      </c>
      <c r="D31" s="5">
        <f>'Datenbasis 2016'!E35</f>
        <v>4.33</v>
      </c>
      <c r="E31" s="5">
        <f>'Datenbasis 2016'!F35</f>
        <v>0.72</v>
      </c>
      <c r="F31" s="3"/>
      <c r="G31" s="134" t="s">
        <v>80</v>
      </c>
      <c r="H31" s="25">
        <f t="shared" si="3"/>
        <v>6630</v>
      </c>
      <c r="I31" s="32">
        <f>H31/H32-1</f>
        <v>0.22099447513812165</v>
      </c>
      <c r="J31" s="25">
        <f t="shared" si="0"/>
        <v>43452</v>
      </c>
      <c r="K31" s="32">
        <f>J31/J32-1</f>
        <v>0.25685525859076708</v>
      </c>
      <c r="L31" s="25">
        <f t="shared" si="1"/>
        <v>18100</v>
      </c>
      <c r="M31" s="32">
        <f>L31/L32-1</f>
        <v>0.24074581848094323</v>
      </c>
      <c r="N31" s="25">
        <f t="shared" si="2"/>
        <v>804.00000000000011</v>
      </c>
      <c r="O31" s="32">
        <f>N31/N32-1</f>
        <v>0.19767615075227196</v>
      </c>
      <c r="P31" s="32">
        <f>(I31+K31+M31+O31)/4</f>
        <v>0.22906792574052598</v>
      </c>
    </row>
    <row r="32" spans="1:16" s="30" customFormat="1" ht="13.5" thickBot="1" x14ac:dyDescent="0.25">
      <c r="A32" s="89">
        <v>2009</v>
      </c>
      <c r="B32" s="30">
        <v>1.01</v>
      </c>
      <c r="C32" s="30">
        <v>48</v>
      </c>
      <c r="D32" s="30">
        <v>3.61</v>
      </c>
      <c r="E32" s="30">
        <v>0.53</v>
      </c>
      <c r="G32" s="96"/>
      <c r="H32" s="25">
        <f t="shared" si="3"/>
        <v>5430</v>
      </c>
      <c r="I32" s="32"/>
      <c r="J32" s="25">
        <f t="shared" si="0"/>
        <v>34572</v>
      </c>
      <c r="K32" s="32"/>
      <c r="L32" s="25">
        <f t="shared" si="1"/>
        <v>14588</v>
      </c>
      <c r="M32" s="32"/>
      <c r="N32" s="25">
        <f t="shared" si="2"/>
        <v>671.3</v>
      </c>
      <c r="O32" s="32"/>
    </row>
    <row r="33" spans="1:16" ht="16.5" thickBot="1" x14ac:dyDescent="0.25">
      <c r="A33" s="90" t="s">
        <v>13</v>
      </c>
      <c r="B33" s="5">
        <f>'Datenbasis 2014'!B17</f>
        <v>0.84</v>
      </c>
      <c r="C33" s="5">
        <f>'Datenbasis 2016'!C36</f>
        <v>69.48</v>
      </c>
      <c r="D33" s="5">
        <f>'Datenbasis 2016'!E36</f>
        <v>2.2400000000000002</v>
      </c>
      <c r="E33" s="5">
        <f>'Datenbasis 2016'!F36</f>
        <v>0.48</v>
      </c>
      <c r="F33" s="5">
        <f>'Datenbasis 2016'!G36</f>
        <v>43.2</v>
      </c>
      <c r="G33" s="134" t="s">
        <v>80</v>
      </c>
      <c r="H33" s="25">
        <f t="shared" si="3"/>
        <v>4088.6800000000003</v>
      </c>
      <c r="I33" s="32">
        <f>H33/H34-1</f>
        <v>0.1300564934275259</v>
      </c>
      <c r="J33" s="25">
        <f t="shared" si="0"/>
        <v>27028.68</v>
      </c>
      <c r="K33" s="32">
        <f>J33/J34-1</f>
        <v>0.18002787149772637</v>
      </c>
      <c r="L33" s="25">
        <f t="shared" si="1"/>
        <v>11072.68</v>
      </c>
      <c r="M33" s="32">
        <f>L33/L34-1</f>
        <v>0.14979667958447052</v>
      </c>
      <c r="N33" s="25">
        <f t="shared" si="2"/>
        <v>544.68000000000006</v>
      </c>
      <c r="O33" s="32">
        <f>N33/N34-1</f>
        <v>0.1041109219168086</v>
      </c>
      <c r="P33" s="32">
        <f>(I33+K33+M33+O33)/4</f>
        <v>0.14099799160663284</v>
      </c>
    </row>
    <row r="34" spans="1:16" s="30" customFormat="1" ht="13.5" thickBot="1" x14ac:dyDescent="0.25">
      <c r="A34" s="89">
        <v>2009</v>
      </c>
      <c r="B34" s="30">
        <v>0.72</v>
      </c>
      <c r="C34" s="30">
        <v>61.32</v>
      </c>
      <c r="D34" s="30">
        <v>2.25</v>
      </c>
      <c r="E34" s="30">
        <v>0.36</v>
      </c>
      <c r="F34" s="30">
        <v>28.8</v>
      </c>
      <c r="G34" s="96"/>
      <c r="H34" s="25">
        <f t="shared" si="3"/>
        <v>3618.1200000000003</v>
      </c>
      <c r="I34" s="32"/>
      <c r="J34" s="25">
        <f t="shared" si="0"/>
        <v>22905.119999999999</v>
      </c>
      <c r="K34" s="32"/>
      <c r="L34" s="25">
        <f t="shared" si="1"/>
        <v>9630.119999999999</v>
      </c>
      <c r="M34" s="32"/>
      <c r="N34" s="25">
        <f t="shared" si="2"/>
        <v>493.32000000000005</v>
      </c>
      <c r="O34" s="32"/>
    </row>
    <row r="35" spans="1:16" x14ac:dyDescent="0.2">
      <c r="I35" s="33"/>
      <c r="O35" s="33"/>
    </row>
    <row r="36" spans="1:16" x14ac:dyDescent="0.2">
      <c r="I36" s="33"/>
      <c r="O36" s="33"/>
    </row>
    <row r="37" spans="1:16" x14ac:dyDescent="0.2">
      <c r="I37" s="33"/>
      <c r="O37" s="33"/>
    </row>
    <row r="38" spans="1:16" x14ac:dyDescent="0.2">
      <c r="I38" s="33"/>
      <c r="O38" s="33"/>
    </row>
    <row r="39" spans="1:16" x14ac:dyDescent="0.2">
      <c r="I39" s="33"/>
      <c r="O39" s="33"/>
    </row>
    <row r="40" spans="1:16" x14ac:dyDescent="0.2">
      <c r="I40" s="33"/>
      <c r="O40" s="33"/>
    </row>
    <row r="41" spans="1:16" x14ac:dyDescent="0.2">
      <c r="I41" s="33"/>
      <c r="O41" s="33"/>
    </row>
    <row r="42" spans="1:16" x14ac:dyDescent="0.2">
      <c r="I42" s="33"/>
      <c r="O42" s="33"/>
    </row>
    <row r="43" spans="1:16" x14ac:dyDescent="0.2">
      <c r="I43" s="33"/>
      <c r="O43" s="33"/>
    </row>
    <row r="44" spans="1:16" x14ac:dyDescent="0.2">
      <c r="I44" s="33"/>
      <c r="O44" s="33"/>
    </row>
    <row r="45" spans="1:16" x14ac:dyDescent="0.2">
      <c r="I45" s="33"/>
      <c r="O45" s="33"/>
    </row>
    <row r="46" spans="1:16" x14ac:dyDescent="0.2">
      <c r="I46" s="33"/>
      <c r="O46" s="33"/>
    </row>
    <row r="47" spans="1:16" x14ac:dyDescent="0.2">
      <c r="I47" s="33"/>
      <c r="O47" s="33"/>
    </row>
    <row r="48" spans="1:16" x14ac:dyDescent="0.2">
      <c r="I48" s="33"/>
      <c r="O48" s="33"/>
    </row>
    <row r="49" spans="9:15" x14ac:dyDescent="0.2">
      <c r="I49" s="33"/>
      <c r="O49" s="33"/>
    </row>
    <row r="50" spans="9:15" x14ac:dyDescent="0.2">
      <c r="I50" s="33"/>
      <c r="O50" s="33"/>
    </row>
    <row r="51" spans="9:15" x14ac:dyDescent="0.2">
      <c r="I51" s="33"/>
      <c r="O51" s="33"/>
    </row>
  </sheetData>
  <sheetProtection algorithmName="SHA-512" hashValue="spOSGfXimQya5f3i6+k0wWAduCyfOpgP27Yjbq1S0PSmslfAmDeW+thtlS+vm/O0dN8fG5W8SYF3G9rqr3IyvA==" saltValue="lR3HIQD8k2P3GiAfQDcqHw==" spinCount="100000" sheet="1" objects="1" scenarios="1"/>
  <customSheetViews>
    <customSheetView guid="{B6552C68-4AE0-4344-BA51-40BC9ED124FB}" state="hidden">
      <pane xSplit="1" topLeftCell="C1" activePane="topRight" state="frozen"/>
      <selection pane="topRight" activeCell="H3" sqref="H3"/>
      <pageMargins left="0.7" right="0.7" top="0.78740157499999996" bottom="0.78740157499999996" header="0.3" footer="0.3"/>
      <pageSetup paperSize="9" orientation="portrait" r:id="rId1"/>
    </customSheetView>
  </customSheetViews>
  <mergeCells count="1">
    <mergeCell ref="D1:E1"/>
  </mergeCells>
  <pageMargins left="0.7" right="0.7" top="0.78740157499999996" bottom="0.78740157499999996"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
  <sheetViews>
    <sheetView topLeftCell="B1" workbookViewId="0">
      <selection activeCell="Q63" sqref="Q63"/>
    </sheetView>
  </sheetViews>
  <sheetFormatPr baseColWidth="10" defaultRowHeight="12.75" x14ac:dyDescent="0.2"/>
  <cols>
    <col min="1" max="16384" width="11.42578125" style="35"/>
  </cols>
  <sheetData/>
  <sheetProtection algorithmName="SHA-512" hashValue="5JX+YlwYCbXXpJDlrKnfI8HLb0LD7oUby+X6K3bZroxERXmQkCanRHnXKfb9tqo8zcNXaIQj0BHFGOmcCTKk7A==" saltValue="P8kS9ErsC9bzxGcq4fkHtA==" spinCount="100000" sheet="1" objects="1" scenarios="1"/>
  <customSheetViews>
    <customSheetView guid="{B6552C68-4AE0-4344-BA51-40BC9ED124FB}" showPageBreaks="1" fitToPage="1" printArea="1" state="hidden" topLeftCell="B1">
      <selection activeCell="Q63" sqref="Q63"/>
      <pageMargins left="0.7" right="0.7" top="0.78740157499999996" bottom="0.78740157499999996" header="0.3" footer="0.3"/>
      <pageSetup paperSize="8" scale="53" orientation="landscape" horizontalDpi="300" verticalDpi="300" r:id="rId1"/>
    </customSheetView>
  </customSheetViews>
  <pageMargins left="0.7" right="0.7" top="0.78740157499999996" bottom="0.78740157499999996" header="0.3" footer="0.3"/>
  <pageSetup paperSize="8" scale="53" orientation="landscape"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CE225-F2D0-4B07-B25C-5C5036F9B187}">
  <dimension ref="A1:AY1"/>
  <sheetViews>
    <sheetView zoomScale="90" zoomScaleNormal="90" workbookViewId="0">
      <selection activeCell="Z7" sqref="Z7"/>
    </sheetView>
  </sheetViews>
  <sheetFormatPr baseColWidth="10" defaultRowHeight="12.75" x14ac:dyDescent="0.2"/>
  <cols>
    <col min="1" max="51" width="11.42578125" style="35"/>
  </cols>
  <sheetData/>
  <sheetProtection algorithmName="SHA-512" hashValue="46ot6AV/1tPP+fRLDeslsadCTtBVhQA6EmlzphpqLyD/LXQ8F6rJJ0fhzyt2Sq5l57Lh3eFK6YNDVwDbF986nw==" saltValue="4l9l7Tbh0RR6LRqdZtxHRQ==" spinCount="100000" sheet="1" objects="1" scenarios="1"/>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41CE-F727-4AE1-AA98-1E95AA71A69F}">
  <dimension ref="A1"/>
  <sheetViews>
    <sheetView workbookViewId="0">
      <selection activeCell="B2" sqref="B2"/>
    </sheetView>
  </sheetViews>
  <sheetFormatPr baseColWidth="10" defaultRowHeight="12.75" x14ac:dyDescent="0.2"/>
  <cols>
    <col min="1" max="16384" width="11.42578125" style="35"/>
  </cols>
  <sheetData/>
  <sheetProtection algorithmName="SHA-512" hashValue="2kjxchiCtw28rHpgMG7/BlvGBs3j0CHYdp/+KQi+QnOzYEffee+FM6xHOt7p5qEE7eU1Bqex+vI7XKjLdNPJdQ==" saltValue="SSZISae2VsN0a6UWHqdXWw==" spinCount="100000" sheet="1" objects="1" scenario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8"/>
  <sheetViews>
    <sheetView workbookViewId="0">
      <selection sqref="A1:F18"/>
    </sheetView>
  </sheetViews>
  <sheetFormatPr baseColWidth="10" defaultRowHeight="12.75" x14ac:dyDescent="0.2"/>
  <sheetData>
    <row r="1" spans="1:6" ht="14.25" thickTop="1" thickBot="1" x14ac:dyDescent="0.25">
      <c r="A1" s="154" t="s">
        <v>13</v>
      </c>
      <c r="B1" s="155">
        <v>4328.68</v>
      </c>
      <c r="C1" s="155">
        <v>28837.68</v>
      </c>
      <c r="D1" s="155">
        <v>11772.68</v>
      </c>
      <c r="E1" s="156">
        <v>4776.68</v>
      </c>
      <c r="F1" s="155">
        <v>567.88</v>
      </c>
    </row>
    <row r="2" spans="1:6" ht="14.25" thickTop="1" thickBot="1" x14ac:dyDescent="0.25">
      <c r="A2" s="157" t="s">
        <v>2</v>
      </c>
      <c r="B2" s="158">
        <v>4961</v>
      </c>
      <c r="C2" s="158">
        <v>29206</v>
      </c>
      <c r="D2" s="158">
        <v>12631</v>
      </c>
      <c r="E2" s="159">
        <v>5071</v>
      </c>
      <c r="F2" s="158">
        <v>622.5</v>
      </c>
    </row>
    <row r="3" spans="1:6" ht="14.25" thickTop="1" thickBot="1" x14ac:dyDescent="0.25">
      <c r="A3" s="160" t="s">
        <v>3</v>
      </c>
      <c r="B3" s="158">
        <v>5639.32</v>
      </c>
      <c r="C3" s="158">
        <v>35263.32</v>
      </c>
      <c r="D3" s="158">
        <v>14721.32</v>
      </c>
      <c r="E3" s="159">
        <v>5925.32</v>
      </c>
      <c r="F3" s="158">
        <v>691.82</v>
      </c>
    </row>
    <row r="4" spans="1:6" ht="14.25" thickTop="1" thickBot="1" x14ac:dyDescent="0.25">
      <c r="A4" s="160" t="s">
        <v>5</v>
      </c>
      <c r="B4" s="158">
        <v>6291.08</v>
      </c>
      <c r="C4" s="158">
        <v>40474.080000000002</v>
      </c>
      <c r="D4" s="158">
        <v>16949.080000000002</v>
      </c>
      <c r="E4" s="159">
        <v>6809.08</v>
      </c>
      <c r="F4" s="158">
        <v>762.28</v>
      </c>
    </row>
    <row r="5" spans="1:6" ht="14.25" thickTop="1" thickBot="1" x14ac:dyDescent="0.25">
      <c r="A5" s="160" t="s">
        <v>11</v>
      </c>
      <c r="B5" s="158">
        <v>5736</v>
      </c>
      <c r="C5" s="158">
        <v>35427</v>
      </c>
      <c r="D5" s="158">
        <v>14812</v>
      </c>
      <c r="E5" s="159">
        <v>6004</v>
      </c>
      <c r="F5" s="158">
        <v>763.7</v>
      </c>
    </row>
    <row r="6" spans="1:6" ht="14.25" thickTop="1" thickBot="1" x14ac:dyDescent="0.25">
      <c r="A6" s="160" t="s">
        <v>84</v>
      </c>
      <c r="B6" s="158">
        <v>6094.72</v>
      </c>
      <c r="C6" s="161">
        <v>35442.720000000001</v>
      </c>
      <c r="D6" s="158">
        <v>15470.72</v>
      </c>
      <c r="E6" s="159">
        <v>6206.72</v>
      </c>
      <c r="F6" s="161">
        <v>769.12</v>
      </c>
    </row>
    <row r="7" spans="1:6" ht="14.25" thickTop="1" thickBot="1" x14ac:dyDescent="0.25">
      <c r="A7" s="160" t="s">
        <v>1</v>
      </c>
      <c r="B7" s="158">
        <v>6566</v>
      </c>
      <c r="C7" s="158">
        <v>43311</v>
      </c>
      <c r="D7" s="158">
        <v>17980</v>
      </c>
      <c r="E7" s="159">
        <v>7228</v>
      </c>
      <c r="F7" s="158">
        <v>792.1</v>
      </c>
    </row>
    <row r="8" spans="1:6" ht="14.25" thickTop="1" thickBot="1" x14ac:dyDescent="0.25">
      <c r="A8" s="160" t="s">
        <v>12</v>
      </c>
      <c r="B8" s="158">
        <v>7408</v>
      </c>
      <c r="C8" s="158">
        <v>47061</v>
      </c>
      <c r="D8" s="158">
        <v>19580</v>
      </c>
      <c r="E8" s="159">
        <v>7832</v>
      </c>
      <c r="F8" s="158">
        <v>836.4</v>
      </c>
    </row>
    <row r="9" spans="1:6" ht="14.25" thickTop="1" thickBot="1" x14ac:dyDescent="0.25">
      <c r="A9" s="160" t="s">
        <v>10</v>
      </c>
      <c r="B9" s="158">
        <v>7750.84</v>
      </c>
      <c r="C9" s="162">
        <v>54429.84</v>
      </c>
      <c r="D9" s="162">
        <v>21776.84</v>
      </c>
      <c r="E9" s="163">
        <v>8732.84</v>
      </c>
      <c r="F9" s="158">
        <v>843.04</v>
      </c>
    </row>
    <row r="10" spans="1:6" ht="14.25" thickTop="1" thickBot="1" x14ac:dyDescent="0.25">
      <c r="A10" s="160" t="s">
        <v>6</v>
      </c>
      <c r="B10" s="158">
        <v>7673</v>
      </c>
      <c r="C10" s="158">
        <v>51879</v>
      </c>
      <c r="D10" s="158">
        <v>21139</v>
      </c>
      <c r="E10" s="159">
        <v>8479</v>
      </c>
      <c r="F10" s="158">
        <v>867.9</v>
      </c>
    </row>
    <row r="11" spans="1:6" ht="14.25" thickTop="1" thickBot="1" x14ac:dyDescent="0.25">
      <c r="A11" s="160" t="s">
        <v>0</v>
      </c>
      <c r="B11" s="158">
        <v>6781.6</v>
      </c>
      <c r="C11" s="158">
        <v>43143.6</v>
      </c>
      <c r="D11" s="158">
        <v>18211.599999999999</v>
      </c>
      <c r="E11" s="159">
        <v>7351.6</v>
      </c>
      <c r="F11" s="158">
        <v>882.7</v>
      </c>
    </row>
    <row r="12" spans="1:6" ht="14.25" thickTop="1" thickBot="1" x14ac:dyDescent="0.25">
      <c r="A12" s="160" t="s">
        <v>8</v>
      </c>
      <c r="B12" s="162">
        <v>7821</v>
      </c>
      <c r="C12" s="158">
        <v>51720</v>
      </c>
      <c r="D12" s="158">
        <v>21241</v>
      </c>
      <c r="E12" s="159">
        <v>8545</v>
      </c>
      <c r="F12" s="158">
        <v>932.3</v>
      </c>
    </row>
    <row r="13" spans="1:6" ht="14.25" thickTop="1" thickBot="1" x14ac:dyDescent="0.25">
      <c r="A13" s="160" t="s">
        <v>7</v>
      </c>
      <c r="B13" s="158">
        <v>6986.4</v>
      </c>
      <c r="C13" s="158">
        <v>48551.4</v>
      </c>
      <c r="D13" s="158">
        <v>19442.400000000001</v>
      </c>
      <c r="E13" s="159">
        <v>7922.4</v>
      </c>
      <c r="F13" s="158">
        <v>938.5</v>
      </c>
    </row>
    <row r="14" spans="1:6" ht="14.25" thickTop="1" thickBot="1" x14ac:dyDescent="0.25">
      <c r="A14" s="160" t="s">
        <v>9</v>
      </c>
      <c r="B14" s="158">
        <v>7317.34</v>
      </c>
      <c r="C14" s="158">
        <v>48105.34</v>
      </c>
      <c r="D14" s="158">
        <v>19801.34</v>
      </c>
      <c r="E14" s="159">
        <v>8023.34</v>
      </c>
      <c r="F14" s="158">
        <v>956.69</v>
      </c>
    </row>
    <row r="15" spans="1:6" ht="14.25" thickTop="1" thickBot="1" x14ac:dyDescent="0.25">
      <c r="A15" s="160" t="s">
        <v>4</v>
      </c>
      <c r="B15" s="158">
        <v>7394.8</v>
      </c>
      <c r="C15" s="158">
        <v>48061.8</v>
      </c>
      <c r="D15" s="158">
        <v>20130.8</v>
      </c>
      <c r="E15" s="159">
        <v>8130.8</v>
      </c>
      <c r="F15" s="158">
        <v>959.5</v>
      </c>
    </row>
    <row r="16" spans="1:6" ht="14.25" thickTop="1" thickBot="1" x14ac:dyDescent="0.25">
      <c r="A16" s="164" t="s">
        <v>14</v>
      </c>
      <c r="B16" s="165">
        <v>7554.6</v>
      </c>
      <c r="C16" s="166">
        <v>50115.6</v>
      </c>
      <c r="D16" s="166">
        <v>20366.599999999999</v>
      </c>
      <c r="E16" s="167">
        <v>8258.6</v>
      </c>
      <c r="F16" s="168">
        <v>974.4</v>
      </c>
    </row>
    <row r="17" spans="2:6" ht="13.5" thickTop="1" x14ac:dyDescent="0.2">
      <c r="B17" s="34">
        <f>B12-B1</f>
        <v>3492.3199999999997</v>
      </c>
      <c r="C17" s="34">
        <f>C9-C1</f>
        <v>25592.159999999996</v>
      </c>
      <c r="D17" s="34">
        <f>D9-D1</f>
        <v>10004.16</v>
      </c>
      <c r="E17" s="34">
        <f>E9-E1</f>
        <v>3956.16</v>
      </c>
      <c r="F17" s="34">
        <f>F16-F1</f>
        <v>406.52</v>
      </c>
    </row>
    <row r="18" spans="2:6" x14ac:dyDescent="0.2">
      <c r="B18" s="33">
        <f>B17/B1</f>
        <v>0.80678636443442331</v>
      </c>
      <c r="C18" s="33">
        <f>C17/C1</f>
        <v>0.88745557895087246</v>
      </c>
      <c r="D18" s="33">
        <f>D17/D1</f>
        <v>0.84977762072867002</v>
      </c>
      <c r="E18" s="33">
        <f>E17/E1</f>
        <v>0.82822378723297341</v>
      </c>
      <c r="F18" s="33">
        <f>F17/F1</f>
        <v>0.71585546242163833</v>
      </c>
    </row>
  </sheetData>
  <sheetProtection algorithmName="SHA-512" hashValue="e81nxO65fgYL49IxJpZp/d8v46OVOh5zEzgtPLNaP03eKKxKhzQvJ86oRDvaIAx+sIDbtg4YEK5BHBryaM08sQ==" saltValue="H8VgSIOjsCunkn4AF4I8wA==" spinCount="100000" sheet="1" objects="1" scenario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K21"/>
  <sheetViews>
    <sheetView workbookViewId="0">
      <pane xSplit="1" topLeftCell="B1" activePane="topRight" state="frozen"/>
      <selection pane="topRight" activeCell="B21" sqref="B21"/>
    </sheetView>
  </sheetViews>
  <sheetFormatPr baseColWidth="10" defaultRowHeight="12.75" x14ac:dyDescent="0.2"/>
  <cols>
    <col min="1" max="1" width="28.85546875" customWidth="1"/>
    <col min="2" max="2" width="16.7109375" customWidth="1"/>
    <col min="3" max="3" width="13.7109375" customWidth="1"/>
    <col min="4" max="4" width="17.7109375" customWidth="1"/>
    <col min="5" max="5" width="13.5703125" customWidth="1"/>
    <col min="6" max="6" width="17.42578125" customWidth="1"/>
    <col min="7" max="7" width="14.28515625" customWidth="1"/>
    <col min="8" max="8" width="17.42578125" customWidth="1"/>
    <col min="9" max="9" width="14.28515625" customWidth="1"/>
    <col min="10" max="10" width="17.42578125" customWidth="1"/>
    <col min="11" max="11" width="12.7109375" customWidth="1"/>
  </cols>
  <sheetData>
    <row r="1" spans="1:11" x14ac:dyDescent="0.2">
      <c r="B1" s="210" t="s">
        <v>72</v>
      </c>
      <c r="C1" s="210"/>
      <c r="D1" s="210" t="s">
        <v>79</v>
      </c>
      <c r="E1" s="210"/>
      <c r="F1" s="210" t="s">
        <v>81</v>
      </c>
      <c r="G1" s="210"/>
      <c r="H1" s="210" t="s">
        <v>100</v>
      </c>
      <c r="I1" s="210"/>
      <c r="J1" s="210" t="s">
        <v>82</v>
      </c>
      <c r="K1" s="210"/>
    </row>
    <row r="2" spans="1:11" ht="38.25" x14ac:dyDescent="0.2">
      <c r="B2" s="9" t="s">
        <v>118</v>
      </c>
      <c r="C2" s="9" t="s">
        <v>123</v>
      </c>
      <c r="D2" s="9" t="s">
        <v>119</v>
      </c>
      <c r="E2" s="9" t="s">
        <v>123</v>
      </c>
      <c r="F2" s="9" t="s">
        <v>120</v>
      </c>
      <c r="G2" s="9" t="s">
        <v>123</v>
      </c>
      <c r="H2" s="9" t="s">
        <v>121</v>
      </c>
      <c r="I2" s="9">
        <v>2023</v>
      </c>
      <c r="J2" s="9" t="s">
        <v>122</v>
      </c>
      <c r="K2" s="9" t="s">
        <v>123</v>
      </c>
    </row>
    <row r="3" spans="1:11" x14ac:dyDescent="0.2">
      <c r="A3" s="10" t="s">
        <v>2</v>
      </c>
      <c r="B3" s="73">
        <v>5912</v>
      </c>
      <c r="C3" s="11">
        <v>0.10257366654233491</v>
      </c>
      <c r="D3" s="73">
        <v>30910</v>
      </c>
      <c r="E3" s="11">
        <v>1.5473570091001587E-2</v>
      </c>
      <c r="F3" s="73">
        <v>14140</v>
      </c>
      <c r="G3" s="11">
        <v>5.255322316510358E-2</v>
      </c>
      <c r="H3" s="73">
        <v>5680</v>
      </c>
      <c r="I3" s="11">
        <v>5.3021876158694914E-2</v>
      </c>
      <c r="J3" s="73">
        <v>796.7</v>
      </c>
      <c r="K3" s="11">
        <v>0.15080167557417323</v>
      </c>
    </row>
    <row r="4" spans="1:11" x14ac:dyDescent="0.2">
      <c r="A4" s="12" t="s">
        <v>3</v>
      </c>
      <c r="B4" s="73">
        <v>5719.32</v>
      </c>
      <c r="C4" s="11">
        <v>2.8780498334328719E-2</v>
      </c>
      <c r="D4" s="73">
        <v>35653.32</v>
      </c>
      <c r="E4" s="11">
        <v>3.2043934057230938E-2</v>
      </c>
      <c r="F4" s="73">
        <v>14921.32</v>
      </c>
      <c r="G4" s="11">
        <v>3.1808991157100452E-2</v>
      </c>
      <c r="H4" s="73">
        <v>6005.32</v>
      </c>
      <c r="I4" s="11">
        <v>3.1607951461180672E-2</v>
      </c>
      <c r="J4" s="73">
        <v>703.81999999999994</v>
      </c>
      <c r="K4" s="11">
        <v>2.6545316647705652E-2</v>
      </c>
    </row>
    <row r="5" spans="1:11" x14ac:dyDescent="0.2">
      <c r="A5" s="12" t="s">
        <v>4</v>
      </c>
      <c r="B5" s="73">
        <v>6996.9</v>
      </c>
      <c r="C5" s="11">
        <v>-4.9953834455789825E-2</v>
      </c>
      <c r="D5" s="73">
        <v>44716.9</v>
      </c>
      <c r="E5" s="11">
        <v>-4.9118800343633917E-2</v>
      </c>
      <c r="F5" s="73">
        <v>18890.900000000001</v>
      </c>
      <c r="G5" s="11">
        <v>-4.6434268176953841E-2</v>
      </c>
      <c r="H5" s="73">
        <v>7562.9</v>
      </c>
      <c r="I5" s="11">
        <v>-5.4968261108612082E-2</v>
      </c>
      <c r="J5" s="73">
        <v>824.09999999999991</v>
      </c>
      <c r="K5" s="11">
        <v>-0.14494708445735638</v>
      </c>
    </row>
    <row r="6" spans="1:11" x14ac:dyDescent="0.2">
      <c r="A6" s="12" t="s">
        <v>5</v>
      </c>
      <c r="B6" s="73">
        <v>6769</v>
      </c>
      <c r="C6" s="11">
        <v>6.7160649534920402E-2</v>
      </c>
      <c r="D6" s="73">
        <v>43071</v>
      </c>
      <c r="E6" s="11">
        <v>5.8229527530036185E-2</v>
      </c>
      <c r="F6" s="73">
        <v>18131</v>
      </c>
      <c r="G6" s="11">
        <v>6.3339393583954129E-2</v>
      </c>
      <c r="H6" s="73">
        <v>7283</v>
      </c>
      <c r="I6" s="11">
        <v>6.3056488103926389E-2</v>
      </c>
      <c r="J6" s="73">
        <v>825.59999999999991</v>
      </c>
      <c r="K6" s="11">
        <v>7.1929368995065968E-2</v>
      </c>
    </row>
    <row r="7" spans="1:11" x14ac:dyDescent="0.2">
      <c r="A7" s="12" t="s">
        <v>6</v>
      </c>
      <c r="B7" s="73">
        <v>8239</v>
      </c>
      <c r="C7" s="11">
        <v>9.3140506832957382E-2</v>
      </c>
      <c r="D7" s="73">
        <v>57968</v>
      </c>
      <c r="E7" s="11">
        <v>0.1346473800622443</v>
      </c>
      <c r="F7" s="73">
        <v>22997</v>
      </c>
      <c r="G7" s="11">
        <v>0.10962605548854043</v>
      </c>
      <c r="H7" s="73">
        <v>9245</v>
      </c>
      <c r="I7" s="11">
        <v>0.10997718813783175</v>
      </c>
      <c r="J7" s="73">
        <v>911.69999999999993</v>
      </c>
      <c r="K7" s="11">
        <v>5.0951008645533147E-2</v>
      </c>
    </row>
    <row r="8" spans="1:11" x14ac:dyDescent="0.2">
      <c r="A8" s="12" t="s">
        <v>7</v>
      </c>
      <c r="B8" s="73">
        <v>7270.4</v>
      </c>
      <c r="C8" s="11">
        <v>-2.5990032688494757E-2</v>
      </c>
      <c r="D8" s="73">
        <v>51398.400000000001</v>
      </c>
      <c r="E8" s="11">
        <v>-7.5881323926366706E-3</v>
      </c>
      <c r="F8" s="73">
        <v>20222.400000000001</v>
      </c>
      <c r="G8" s="11">
        <v>-2.412847932671891E-2</v>
      </c>
      <c r="H8" s="73">
        <v>8234.4</v>
      </c>
      <c r="I8" s="11">
        <v>-2.3712415820923871E-2</v>
      </c>
      <c r="J8" s="73">
        <v>938.3</v>
      </c>
      <c r="K8" s="11">
        <v>-4.9437746935467652E-2</v>
      </c>
    </row>
    <row r="9" spans="1:11" x14ac:dyDescent="0.2">
      <c r="A9" s="12" t="s">
        <v>14</v>
      </c>
      <c r="B9" s="73">
        <v>6415</v>
      </c>
      <c r="C9" s="11">
        <v>-8.286392359820427E-2</v>
      </c>
      <c r="D9" s="73">
        <v>39700</v>
      </c>
      <c r="E9" s="11">
        <v>-0.10009157758253318</v>
      </c>
      <c r="F9" s="73">
        <v>16635</v>
      </c>
      <c r="G9" s="11">
        <v>-9.4279834046584465E-2</v>
      </c>
      <c r="H9" s="73">
        <v>6759</v>
      </c>
      <c r="I9" s="11">
        <v>-9.3797763655377731E-2</v>
      </c>
      <c r="J9" s="73">
        <v>880.6</v>
      </c>
      <c r="K9" s="11">
        <v>-7.1488823281315894E-2</v>
      </c>
    </row>
    <row r="10" spans="1:11" x14ac:dyDescent="0.2">
      <c r="A10" s="13" t="s">
        <v>84</v>
      </c>
      <c r="B10" s="73">
        <v>6590.7199999999993</v>
      </c>
      <c r="C10" s="11">
        <v>1.1665888940737279E-2</v>
      </c>
      <c r="D10" s="73">
        <v>37398.720000000001</v>
      </c>
      <c r="E10" s="11">
        <v>-9.2980822109408612E-3</v>
      </c>
      <c r="F10" s="73">
        <v>16470.72</v>
      </c>
      <c r="G10" s="11">
        <v>-1.2128033221108225E-3</v>
      </c>
      <c r="H10" s="73">
        <v>6606.72</v>
      </c>
      <c r="I10" s="11">
        <v>-1.2094238304871663E-3</v>
      </c>
      <c r="J10" s="73">
        <v>838.5200000000001</v>
      </c>
      <c r="K10" s="11">
        <v>2.143936071724406E-2</v>
      </c>
    </row>
    <row r="11" spans="1:11" x14ac:dyDescent="0.2">
      <c r="A11" s="12" t="s">
        <v>0</v>
      </c>
      <c r="B11" s="73">
        <v>7302.32</v>
      </c>
      <c r="C11" s="11">
        <v>5.3610282277845256E-2</v>
      </c>
      <c r="D11" s="73">
        <v>44056.32</v>
      </c>
      <c r="E11" s="11">
        <v>2.0749402929883587E-2</v>
      </c>
      <c r="F11" s="73">
        <v>18974.32</v>
      </c>
      <c r="G11" s="11">
        <v>3.3191830440473913E-2</v>
      </c>
      <c r="H11" s="73">
        <v>7646.32</v>
      </c>
      <c r="I11" s="11">
        <v>3.2064744977567061E-2</v>
      </c>
      <c r="J11" s="73">
        <v>954.52</v>
      </c>
      <c r="K11" s="11">
        <v>5.5581359343551684E-2</v>
      </c>
    </row>
    <row r="12" spans="1:11" x14ac:dyDescent="0.2">
      <c r="A12" s="12" t="s">
        <v>8</v>
      </c>
      <c r="B12" s="73">
        <v>8715.36</v>
      </c>
      <c r="C12" s="11">
        <v>0.11089357276147949</v>
      </c>
      <c r="D12" s="73">
        <v>56880.36</v>
      </c>
      <c r="E12" s="11">
        <v>9.9257194407274429E-2</v>
      </c>
      <c r="F12" s="73">
        <v>23505.360000000001</v>
      </c>
      <c r="G12" s="11">
        <v>0.10533562563718646</v>
      </c>
      <c r="H12" s="73">
        <v>9465.36</v>
      </c>
      <c r="I12" s="11">
        <v>0.10455856680078801</v>
      </c>
      <c r="J12" s="73">
        <v>1062.8600000000001</v>
      </c>
      <c r="K12" s="11">
        <v>0.11101122655907014</v>
      </c>
    </row>
    <row r="13" spans="1:11" x14ac:dyDescent="0.2">
      <c r="A13" s="12" t="s">
        <v>9</v>
      </c>
      <c r="B13" s="73">
        <v>7405.34</v>
      </c>
      <c r="C13" s="11">
        <v>3.6097345306085993E-2</v>
      </c>
      <c r="D13" s="73">
        <v>48135.34</v>
      </c>
      <c r="E13" s="11">
        <v>2.332140122291726E-2</v>
      </c>
      <c r="F13" s="73">
        <v>19881.34</v>
      </c>
      <c r="G13" s="11">
        <v>2.653952478760635E-2</v>
      </c>
      <c r="H13" s="73">
        <v>8073.34</v>
      </c>
      <c r="I13" s="11">
        <v>3.1955660881413772E-2</v>
      </c>
      <c r="J13" s="73">
        <v>996.74000000000012</v>
      </c>
      <c r="K13" s="11">
        <v>0.10621060108319291</v>
      </c>
    </row>
    <row r="14" spans="1:11" x14ac:dyDescent="0.2">
      <c r="A14" s="12" t="s">
        <v>10</v>
      </c>
      <c r="B14" s="73">
        <v>7736.84</v>
      </c>
      <c r="C14" s="11">
        <v>2.0309013509450358E-2</v>
      </c>
      <c r="D14" s="73">
        <v>51309.84</v>
      </c>
      <c r="E14" s="11">
        <v>-3.7046879504179842E-2</v>
      </c>
      <c r="F14" s="73">
        <v>21056.84</v>
      </c>
      <c r="G14" s="11">
        <v>-1.1269277507836795E-2</v>
      </c>
      <c r="H14" s="73">
        <v>8444.84</v>
      </c>
      <c r="I14" s="11">
        <v>-1.1240112213786957E-2</v>
      </c>
      <c r="J14" s="73">
        <v>884.43999999999994</v>
      </c>
      <c r="K14" s="11">
        <v>7.3818658637268442E-2</v>
      </c>
    </row>
    <row r="15" spans="1:11" x14ac:dyDescent="0.2">
      <c r="A15" s="12" t="s">
        <v>11</v>
      </c>
      <c r="B15" s="73">
        <v>5860</v>
      </c>
      <c r="C15" s="11">
        <v>0</v>
      </c>
      <c r="D15" s="73">
        <v>36033</v>
      </c>
      <c r="E15" s="11">
        <v>0</v>
      </c>
      <c r="F15" s="73">
        <v>15068</v>
      </c>
      <c r="G15" s="11">
        <v>0</v>
      </c>
      <c r="H15" s="73">
        <v>6128</v>
      </c>
      <c r="I15" s="11">
        <v>0</v>
      </c>
      <c r="J15" s="73">
        <v>808.2</v>
      </c>
      <c r="K15" s="11">
        <v>0</v>
      </c>
    </row>
    <row r="16" spans="1:11" x14ac:dyDescent="0.2">
      <c r="A16" s="12" t="s">
        <v>12</v>
      </c>
      <c r="B16" s="73">
        <v>10224</v>
      </c>
      <c r="C16" s="11">
        <v>0.32641411520498176</v>
      </c>
      <c r="D16" s="73">
        <v>73131</v>
      </c>
      <c r="E16" s="11">
        <v>0.51062774989155346</v>
      </c>
      <c r="F16" s="73">
        <v>28600</v>
      </c>
      <c r="G16" s="11">
        <v>0.4172447968285431</v>
      </c>
      <c r="H16" s="73">
        <v>11440</v>
      </c>
      <c r="I16" s="11">
        <v>0.4172447968285431</v>
      </c>
      <c r="J16" s="73">
        <v>1015.7</v>
      </c>
      <c r="K16" s="11">
        <v>0.16425951398441097</v>
      </c>
    </row>
    <row r="17" spans="1:11" x14ac:dyDescent="0.2">
      <c r="A17" s="13" t="s">
        <v>1</v>
      </c>
      <c r="B17" s="73">
        <v>6734</v>
      </c>
      <c r="C17" s="11">
        <v>5.9471365638766427E-2</v>
      </c>
      <c r="D17" s="73">
        <v>43542</v>
      </c>
      <c r="E17" s="11">
        <v>5.9570740254051735E-2</v>
      </c>
      <c r="F17" s="73">
        <v>18180</v>
      </c>
      <c r="G17" s="11">
        <v>5.8207217694994151E-2</v>
      </c>
      <c r="H17" s="73">
        <v>7308</v>
      </c>
      <c r="I17" s="11">
        <v>5.7903879559930482E-2</v>
      </c>
      <c r="J17" s="73">
        <v>818.2</v>
      </c>
      <c r="K17" s="11">
        <v>5.3024453024453244E-2</v>
      </c>
    </row>
    <row r="18" spans="1:11" ht="13.5" thickBot="1" x14ac:dyDescent="0.25">
      <c r="A18" s="14" t="s">
        <v>13</v>
      </c>
      <c r="B18" s="73">
        <v>5830.68</v>
      </c>
      <c r="C18" s="11">
        <v>0.17585325126848272</v>
      </c>
      <c r="D18" s="73">
        <v>37462.68</v>
      </c>
      <c r="E18" s="11">
        <v>0.19480345517798292</v>
      </c>
      <c r="F18" s="73">
        <v>15572.68</v>
      </c>
      <c r="G18" s="11">
        <v>0.18219527081808717</v>
      </c>
      <c r="H18" s="73">
        <v>6296.68</v>
      </c>
      <c r="I18" s="11">
        <v>0.17988712083167813</v>
      </c>
      <c r="J18" s="73">
        <v>753.58</v>
      </c>
      <c r="K18" s="11">
        <v>0.13153548154599237</v>
      </c>
    </row>
    <row r="19" spans="1:11" s="139" customFormat="1" ht="30.75" customHeight="1" x14ac:dyDescent="0.2">
      <c r="A19" s="137" t="s">
        <v>83</v>
      </c>
      <c r="B19" s="138">
        <f t="shared" ref="B19:K19" si="0">SUM(B3:B18)/16</f>
        <v>7107.5550000000003</v>
      </c>
      <c r="C19" s="180">
        <f t="shared" si="0"/>
        <v>5.7947647838117615E-2</v>
      </c>
      <c r="D19" s="138">
        <f t="shared" si="0"/>
        <v>45710.43</v>
      </c>
      <c r="E19" s="180">
        <f t="shared" si="0"/>
        <v>5.9098805224390746E-2</v>
      </c>
      <c r="F19" s="138">
        <v>18952.93</v>
      </c>
      <c r="G19" s="180">
        <v>5.6419829201336556E-2</v>
      </c>
      <c r="H19" s="138">
        <f t="shared" si="0"/>
        <v>7636.18</v>
      </c>
      <c r="I19" s="180">
        <f t="shared" si="0"/>
        <v>5.6021893569522904E-2</v>
      </c>
      <c r="J19" s="138">
        <f t="shared" si="0"/>
        <v>875.84875000000022</v>
      </c>
      <c r="K19" s="180">
        <f t="shared" si="0"/>
        <v>4.6952148130220119E-2</v>
      </c>
    </row>
    <row r="21" spans="1:11" x14ac:dyDescent="0.2">
      <c r="A21" t="s">
        <v>32</v>
      </c>
      <c r="B21" s="181">
        <f>B16/B4</f>
        <v>1.787625102284887</v>
      </c>
      <c r="D21" s="181">
        <f>D16/D3</f>
        <v>2.3659333549013266</v>
      </c>
      <c r="F21" s="181">
        <f>F16/F3</f>
        <v>2.0226308345120225</v>
      </c>
      <c r="H21" s="181">
        <f>H16/H3</f>
        <v>2.0140845070422535</v>
      </c>
      <c r="J21" s="181">
        <f>J12/J4</f>
        <v>1.5101304310761277</v>
      </c>
    </row>
  </sheetData>
  <sheetProtection algorithmName="SHA-512" hashValue="jCTxuMRg5Sly9mO8vvXdLyaQIkHwkJ1F5Bqr9WNtOgMvkrMZ0RqDBhsfhmeG7cJf+1c9cNXywJ5g3QpxkStLhA==" saltValue="R/JbZKJDOBFi2zIdM+QBnQ==" spinCount="100000" sheet="1" objects="1" scenarios="1"/>
  <customSheetViews>
    <customSheetView guid="{B6552C68-4AE0-4344-BA51-40BC9ED124FB}" state="hidden">
      <pane xSplit="1" topLeftCell="B1" activePane="topRight" state="frozen"/>
      <selection pane="topRight" activeCell="A3" sqref="A3:B19"/>
      <pageMargins left="0.7" right="0.7" top="0.78740157499999996" bottom="0.78740157499999996" header="0.3" footer="0.3"/>
      <pageSetup paperSize="9" orientation="portrait" r:id="rId1"/>
    </customSheetView>
  </customSheetViews>
  <mergeCells count="5">
    <mergeCell ref="B1:C1"/>
    <mergeCell ref="D1:E1"/>
    <mergeCell ref="F1:G1"/>
    <mergeCell ref="H1:I1"/>
    <mergeCell ref="J1:K1"/>
  </mergeCells>
  <conditionalFormatting sqref="B3:B18">
    <cfRule type="cellIs" dxfId="14" priority="13" stopIfTrue="1" operator="equal">
      <formula>0</formula>
    </cfRule>
    <cfRule type="top10" dxfId="13" priority="14" stopIfTrue="1" bottom="1" rank="1"/>
    <cfRule type="top10" dxfId="12" priority="15" stopIfTrue="1" rank="1"/>
  </conditionalFormatting>
  <conditionalFormatting sqref="D3:D18">
    <cfRule type="cellIs" dxfId="11" priority="10" stopIfTrue="1" operator="equal">
      <formula>0</formula>
    </cfRule>
    <cfRule type="top10" dxfId="10" priority="11" stopIfTrue="1" bottom="1" rank="1"/>
    <cfRule type="top10" dxfId="9" priority="12" stopIfTrue="1" rank="1"/>
  </conditionalFormatting>
  <conditionalFormatting sqref="F3:F18">
    <cfRule type="cellIs" dxfId="8" priority="7" stopIfTrue="1" operator="equal">
      <formula>0</formula>
    </cfRule>
    <cfRule type="top10" dxfId="7" priority="8" stopIfTrue="1" bottom="1" rank="1"/>
    <cfRule type="top10" dxfId="6" priority="9" stopIfTrue="1" rank="1"/>
  </conditionalFormatting>
  <conditionalFormatting sqref="H3:H18">
    <cfRule type="cellIs" dxfId="5" priority="4" stopIfTrue="1" operator="equal">
      <formula>0</formula>
    </cfRule>
    <cfRule type="top10" dxfId="4" priority="5" stopIfTrue="1" bottom="1" rank="1"/>
    <cfRule type="top10" dxfId="3" priority="6" stopIfTrue="1" rank="1"/>
  </conditionalFormatting>
  <conditionalFormatting sqref="J3:J18">
    <cfRule type="cellIs" dxfId="2" priority="1" stopIfTrue="1" operator="equal">
      <formula>0</formula>
    </cfRule>
    <cfRule type="top10" dxfId="1" priority="2" stopIfTrue="1" bottom="1" rank="1"/>
    <cfRule type="top10" dxfId="0" priority="3" stopIfTrue="1" rank="1"/>
  </conditionalFormatting>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C401-0B27-496F-897B-5FA732EE48D8}">
  <dimension ref="A1:N251"/>
  <sheetViews>
    <sheetView topLeftCell="A6" workbookViewId="0">
      <selection activeCell="C27" sqref="C27"/>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customHeight="1" x14ac:dyDescent="0.2">
      <c r="A1" s="107" t="s">
        <v>127</v>
      </c>
      <c r="B1" s="108" t="s">
        <v>62</v>
      </c>
      <c r="C1" s="109" t="s">
        <v>63</v>
      </c>
      <c r="D1" s="109" t="s">
        <v>64</v>
      </c>
      <c r="E1" s="109" t="s">
        <v>65</v>
      </c>
      <c r="F1" s="109" t="s">
        <v>66</v>
      </c>
      <c r="G1" s="109" t="s">
        <v>21</v>
      </c>
      <c r="J1" s="211" t="s">
        <v>92</v>
      </c>
      <c r="K1" s="212"/>
      <c r="L1" s="212"/>
      <c r="M1" s="212"/>
      <c r="N1" s="213"/>
    </row>
    <row r="2" spans="1:14" ht="15.75" x14ac:dyDescent="0.2">
      <c r="A2" s="110" t="s">
        <v>2</v>
      </c>
      <c r="B2" s="143">
        <v>2.61</v>
      </c>
      <c r="C2" s="143">
        <v>40</v>
      </c>
      <c r="D2" s="146" t="s">
        <v>104</v>
      </c>
      <c r="E2" s="153">
        <v>3.8</v>
      </c>
      <c r="F2" s="143">
        <v>0.36</v>
      </c>
      <c r="G2" s="144">
        <v>0</v>
      </c>
      <c r="J2">
        <f>B2/B22</f>
        <v>1.1347826086956523</v>
      </c>
      <c r="K2">
        <f>C2/C22</f>
        <v>1</v>
      </c>
      <c r="M2">
        <f>E2/E22</f>
        <v>1</v>
      </c>
      <c r="N2">
        <f>F2/F22</f>
        <v>1.8947368421052631</v>
      </c>
    </row>
    <row r="3" spans="1:14" ht="15.75" x14ac:dyDescent="0.2">
      <c r="A3" s="110" t="s">
        <v>3</v>
      </c>
      <c r="B3" s="143">
        <v>1.75</v>
      </c>
      <c r="C3" s="143">
        <v>62.76</v>
      </c>
      <c r="D3" s="146" t="s">
        <v>128</v>
      </c>
      <c r="E3" s="143">
        <v>3.03</v>
      </c>
      <c r="F3" s="143">
        <v>0.53</v>
      </c>
      <c r="G3" s="146">
        <v>0</v>
      </c>
      <c r="J3">
        <f t="shared" ref="J3:J17" si="0">B3/B23</f>
        <v>1</v>
      </c>
      <c r="K3">
        <f t="shared" ref="K3:K17" si="1">C3/C23</f>
        <v>1.0234833659491194</v>
      </c>
      <c r="M3">
        <f t="shared" ref="M3:M17" si="2">E3/E23</f>
        <v>1</v>
      </c>
      <c r="N3">
        <f t="shared" ref="N3:N17" si="3">F3/F23</f>
        <v>1</v>
      </c>
    </row>
    <row r="4" spans="1:14" ht="15.75" x14ac:dyDescent="0.2">
      <c r="A4" s="110" t="s">
        <v>4</v>
      </c>
      <c r="B4" s="143">
        <v>1.25</v>
      </c>
      <c r="C4" s="143">
        <v>130.80000000000001</v>
      </c>
      <c r="D4" s="146" t="s">
        <v>115</v>
      </c>
      <c r="E4" s="143">
        <v>4.79</v>
      </c>
      <c r="F4" s="143">
        <v>0.68</v>
      </c>
      <c r="G4" s="144">
        <v>0</v>
      </c>
      <c r="J4">
        <f t="shared" si="0"/>
        <v>1</v>
      </c>
      <c r="K4">
        <f t="shared" si="1"/>
        <v>1</v>
      </c>
      <c r="M4">
        <f t="shared" si="2"/>
        <v>1</v>
      </c>
      <c r="N4">
        <f t="shared" si="3"/>
        <v>1</v>
      </c>
    </row>
    <row r="5" spans="1:14" ht="15.75" x14ac:dyDescent="0.2">
      <c r="A5" s="110" t="s">
        <v>112</v>
      </c>
      <c r="B5" s="143">
        <v>1.39</v>
      </c>
      <c r="C5" s="143">
        <v>51</v>
      </c>
      <c r="D5" s="142">
        <v>45415</v>
      </c>
      <c r="E5" s="143">
        <v>4.55</v>
      </c>
      <c r="F5" s="143">
        <v>0.73</v>
      </c>
      <c r="G5" s="144">
        <v>0</v>
      </c>
      <c r="J5">
        <f t="shared" si="0"/>
        <v>1</v>
      </c>
      <c r="K5">
        <f t="shared" si="1"/>
        <v>1</v>
      </c>
      <c r="M5">
        <f t="shared" si="2"/>
        <v>1.0459770114942528</v>
      </c>
      <c r="N5">
        <f t="shared" si="3"/>
        <v>1.106060606060606</v>
      </c>
    </row>
    <row r="6" spans="1:14" ht="15.75" x14ac:dyDescent="0.2">
      <c r="A6" s="110" t="s">
        <v>6</v>
      </c>
      <c r="B6" s="143">
        <v>1.89</v>
      </c>
      <c r="C6" s="143">
        <v>96</v>
      </c>
      <c r="D6" s="146" t="s">
        <v>96</v>
      </c>
      <c r="E6" s="143">
        <v>3.84</v>
      </c>
      <c r="F6" s="143">
        <v>1.1499999999999999</v>
      </c>
      <c r="G6" s="146">
        <v>0</v>
      </c>
      <c r="J6">
        <f t="shared" si="0"/>
        <v>1.0799999999999998</v>
      </c>
      <c r="K6">
        <f t="shared" si="1"/>
        <v>1.2467532467532467</v>
      </c>
      <c r="M6">
        <f t="shared" si="2"/>
        <v>1</v>
      </c>
      <c r="N6">
        <f t="shared" si="3"/>
        <v>1</v>
      </c>
    </row>
    <row r="7" spans="1:14" ht="15.75" x14ac:dyDescent="0.2">
      <c r="A7" s="110" t="s">
        <v>7</v>
      </c>
      <c r="B7" s="143">
        <v>1.98</v>
      </c>
      <c r="C7" s="143">
        <v>98.4</v>
      </c>
      <c r="D7" s="146"/>
      <c r="E7" s="143">
        <v>3.47</v>
      </c>
      <c r="F7" s="143">
        <v>0.95</v>
      </c>
      <c r="G7" s="145">
        <v>144</v>
      </c>
      <c r="J7">
        <f t="shared" si="0"/>
        <v>1.2374999999999998</v>
      </c>
      <c r="K7">
        <f t="shared" si="1"/>
        <v>1</v>
      </c>
      <c r="M7">
        <f t="shared" si="2"/>
        <v>1.1414473684210527</v>
      </c>
      <c r="N7">
        <f t="shared" si="3"/>
        <v>0.8878504672897195</v>
      </c>
    </row>
    <row r="8" spans="1:14" ht="15.75" x14ac:dyDescent="0.2">
      <c r="A8" s="110" t="s">
        <v>14</v>
      </c>
      <c r="B8" s="143">
        <v>2.2000000000000002</v>
      </c>
      <c r="C8" s="143">
        <v>75</v>
      </c>
      <c r="D8" s="146">
        <v>5</v>
      </c>
      <c r="E8" s="143">
        <v>3.35</v>
      </c>
      <c r="F8" s="143">
        <v>0.6</v>
      </c>
      <c r="G8" s="145">
        <v>100</v>
      </c>
      <c r="J8">
        <f t="shared" si="0"/>
        <v>1.1702127659574471</v>
      </c>
      <c r="K8">
        <f t="shared" si="1"/>
        <v>1</v>
      </c>
      <c r="M8">
        <f t="shared" si="2"/>
        <v>1</v>
      </c>
      <c r="N8">
        <f t="shared" si="3"/>
        <v>1</v>
      </c>
    </row>
    <row r="9" spans="1:14" ht="15.75" x14ac:dyDescent="0.2">
      <c r="A9" s="175" t="s">
        <v>30</v>
      </c>
      <c r="B9" s="143">
        <v>2.38</v>
      </c>
      <c r="C9" s="143">
        <v>30.72</v>
      </c>
      <c r="D9" s="146" t="s">
        <v>104</v>
      </c>
      <c r="E9" s="143">
        <v>4.24</v>
      </c>
      <c r="F9" s="143">
        <v>0.38</v>
      </c>
      <c r="G9" s="144">
        <v>0</v>
      </c>
      <c r="J9">
        <f t="shared" si="0"/>
        <v>1.0818181818181818</v>
      </c>
      <c r="K9">
        <f t="shared" si="1"/>
        <v>1</v>
      </c>
      <c r="M9">
        <f t="shared" si="2"/>
        <v>1.029126213592233</v>
      </c>
      <c r="N9">
        <f t="shared" si="3"/>
        <v>1</v>
      </c>
    </row>
    <row r="10" spans="1:14" ht="15.75" x14ac:dyDescent="0.2">
      <c r="A10" s="110" t="s">
        <v>0</v>
      </c>
      <c r="B10" s="143">
        <v>1.76</v>
      </c>
      <c r="C10" s="143">
        <v>71.16</v>
      </c>
      <c r="D10" s="146">
        <v>5</v>
      </c>
      <c r="E10" s="143">
        <v>5.07</v>
      </c>
      <c r="F10" s="143">
        <v>0.62</v>
      </c>
      <c r="G10" s="144">
        <v>0</v>
      </c>
      <c r="J10">
        <f t="shared" si="0"/>
        <v>1</v>
      </c>
      <c r="K10">
        <f t="shared" si="1"/>
        <v>0.75445292620865145</v>
      </c>
      <c r="M10">
        <f t="shared" si="2"/>
        <v>1.0606694560669456</v>
      </c>
      <c r="N10">
        <f t="shared" si="3"/>
        <v>1.0689655172413794</v>
      </c>
    </row>
    <row r="11" spans="1:14" ht="15.75" x14ac:dyDescent="0.2">
      <c r="A11" s="110" t="s">
        <v>8</v>
      </c>
      <c r="B11" s="143">
        <v>1.99</v>
      </c>
      <c r="C11" s="143">
        <v>128.63999999999999</v>
      </c>
      <c r="D11" s="169" t="s">
        <v>115</v>
      </c>
      <c r="E11" s="143">
        <v>5.46</v>
      </c>
      <c r="F11" s="143">
        <v>1.05</v>
      </c>
      <c r="G11" s="144">
        <v>0</v>
      </c>
      <c r="J11">
        <f t="shared" si="0"/>
        <v>1.0205128205128204</v>
      </c>
      <c r="K11">
        <f t="shared" si="1"/>
        <v>1.2209567198177675</v>
      </c>
      <c r="M11">
        <f t="shared" si="2"/>
        <v>1.0920000000000001</v>
      </c>
      <c r="N11">
        <f t="shared" si="3"/>
        <v>1.1052631578947369</v>
      </c>
    </row>
    <row r="12" spans="1:14" ht="15.75" x14ac:dyDescent="0.2">
      <c r="A12" s="110" t="s">
        <v>9</v>
      </c>
      <c r="B12" s="143">
        <v>1.85</v>
      </c>
      <c r="C12" s="143">
        <v>168.35</v>
      </c>
      <c r="D12" s="146" t="s">
        <v>129</v>
      </c>
      <c r="E12" s="143">
        <v>4.16</v>
      </c>
      <c r="F12" s="145">
        <v>0.82</v>
      </c>
      <c r="G12" s="176">
        <v>44</v>
      </c>
      <c r="J12">
        <f t="shared" si="0"/>
        <v>1.1708860759493671</v>
      </c>
      <c r="K12">
        <f t="shared" si="1"/>
        <v>1.0699758484809965</v>
      </c>
      <c r="M12">
        <f t="shared" si="2"/>
        <v>1</v>
      </c>
      <c r="N12">
        <f t="shared" si="3"/>
        <v>1</v>
      </c>
    </row>
    <row r="13" spans="1:14" ht="15.75" x14ac:dyDescent="0.2">
      <c r="A13" s="110" t="s">
        <v>10</v>
      </c>
      <c r="B13" s="143">
        <v>1.87</v>
      </c>
      <c r="C13" s="143">
        <v>36.840000000000003</v>
      </c>
      <c r="D13" s="141">
        <v>5</v>
      </c>
      <c r="E13" s="143">
        <v>4.45</v>
      </c>
      <c r="F13" s="143">
        <v>0.88</v>
      </c>
      <c r="G13" s="144">
        <v>0</v>
      </c>
      <c r="H13" s="151"/>
      <c r="I13" s="151"/>
      <c r="J13">
        <f t="shared" si="0"/>
        <v>1.0747126436781609</v>
      </c>
      <c r="K13">
        <f t="shared" si="1"/>
        <v>1</v>
      </c>
      <c r="M13">
        <f t="shared" si="2"/>
        <v>1.0183066361556063</v>
      </c>
      <c r="N13">
        <f t="shared" si="3"/>
        <v>1</v>
      </c>
    </row>
    <row r="14" spans="1:14" ht="15.75" x14ac:dyDescent="0.2">
      <c r="A14" s="110" t="s">
        <v>11</v>
      </c>
      <c r="B14" s="143">
        <v>2.2000000000000002</v>
      </c>
      <c r="C14" s="143">
        <v>90</v>
      </c>
      <c r="D14" s="141">
        <v>5</v>
      </c>
      <c r="E14" s="143">
        <v>2.95</v>
      </c>
      <c r="F14" s="143">
        <v>0.59</v>
      </c>
      <c r="G14" s="145">
        <v>105</v>
      </c>
      <c r="J14">
        <f t="shared" si="0"/>
        <v>1.1578947368421053</v>
      </c>
      <c r="K14">
        <f t="shared" si="1"/>
        <v>1.0714285714285714</v>
      </c>
      <c r="M14">
        <f t="shared" si="2"/>
        <v>1.0350877192982457</v>
      </c>
      <c r="N14">
        <f t="shared" si="3"/>
        <v>1.0925925925925926</v>
      </c>
    </row>
    <row r="15" spans="1:14" ht="15.75" x14ac:dyDescent="0.2">
      <c r="A15" s="110" t="s">
        <v>12</v>
      </c>
      <c r="B15" s="143">
        <v>2.86</v>
      </c>
      <c r="C15" s="143">
        <v>71.88</v>
      </c>
      <c r="D15" s="146" t="s">
        <v>115</v>
      </c>
      <c r="E15" s="143">
        <v>3.99</v>
      </c>
      <c r="F15" s="143">
        <v>1.43</v>
      </c>
      <c r="G15" s="146">
        <v>0</v>
      </c>
      <c r="J15">
        <f t="shared" si="0"/>
        <v>1</v>
      </c>
      <c r="K15" t="e">
        <f t="shared" si="1"/>
        <v>#DIV/0!</v>
      </c>
      <c r="M15">
        <f t="shared" si="2"/>
        <v>1</v>
      </c>
      <c r="N15">
        <f t="shared" si="3"/>
        <v>0.95973154362416102</v>
      </c>
    </row>
    <row r="16" spans="1:14" ht="15.75" x14ac:dyDescent="0.2">
      <c r="A16" s="114" t="s">
        <v>1</v>
      </c>
      <c r="B16" s="153">
        <v>1.43</v>
      </c>
      <c r="C16" s="143">
        <v>60</v>
      </c>
      <c r="D16" s="142">
        <v>4</v>
      </c>
      <c r="E16" s="143">
        <v>4.34</v>
      </c>
      <c r="F16" s="143">
        <v>0.73</v>
      </c>
      <c r="G16" s="146">
        <v>0</v>
      </c>
      <c r="J16">
        <f t="shared" si="0"/>
        <v>1.0751879699248119</v>
      </c>
      <c r="K16">
        <f t="shared" si="1"/>
        <v>1</v>
      </c>
      <c r="M16">
        <f t="shared" si="2"/>
        <v>1.0260047281323876</v>
      </c>
      <c r="N16">
        <f t="shared" si="3"/>
        <v>1.0428571428571429</v>
      </c>
    </row>
    <row r="17" spans="1:14" ht="15.75" x14ac:dyDescent="0.2">
      <c r="A17" s="110" t="s">
        <v>13</v>
      </c>
      <c r="B17" s="153">
        <v>1.4</v>
      </c>
      <c r="C17" s="153">
        <v>69.48</v>
      </c>
      <c r="D17" s="146" t="s">
        <v>104</v>
      </c>
      <c r="E17" s="143">
        <v>3.5</v>
      </c>
      <c r="F17" s="143">
        <v>0.65</v>
      </c>
      <c r="G17" s="145">
        <v>43.2</v>
      </c>
      <c r="J17">
        <f t="shared" si="0"/>
        <v>1.0526315789473684</v>
      </c>
      <c r="K17">
        <f t="shared" si="1"/>
        <v>1</v>
      </c>
      <c r="M17">
        <f t="shared" si="2"/>
        <v>1.044776119402985</v>
      </c>
      <c r="N17">
        <f t="shared" si="3"/>
        <v>1.0655737704918034</v>
      </c>
    </row>
    <row r="18" spans="1:14" ht="15.75" x14ac:dyDescent="0.2">
      <c r="A18" s="140"/>
      <c r="B18" s="178"/>
      <c r="C18" s="178"/>
      <c r="D18" s="177"/>
      <c r="E18" s="178"/>
      <c r="F18" s="178"/>
      <c r="G18" s="179"/>
    </row>
    <row r="19" spans="1:14" ht="15.75" x14ac:dyDescent="0.2">
      <c r="A19" s="140"/>
      <c r="B19" s="178"/>
      <c r="C19" s="178"/>
      <c r="D19" s="177"/>
      <c r="E19" s="178"/>
      <c r="F19" s="178"/>
      <c r="G19" s="179"/>
    </row>
    <row r="20" spans="1:14" ht="15.75" x14ac:dyDescent="0.2">
      <c r="A20" s="140"/>
      <c r="B20" s="178"/>
      <c r="C20" s="178"/>
      <c r="D20" s="177"/>
      <c r="E20" s="178"/>
      <c r="F20" s="178"/>
      <c r="G20" s="179"/>
    </row>
    <row r="21" spans="1:14" ht="47.25" x14ac:dyDescent="0.2">
      <c r="A21" s="107" t="s">
        <v>114</v>
      </c>
      <c r="B21" s="108" t="s">
        <v>62</v>
      </c>
      <c r="C21" s="109" t="s">
        <v>63</v>
      </c>
      <c r="D21" s="109" t="s">
        <v>64</v>
      </c>
      <c r="E21" s="109" t="s">
        <v>65</v>
      </c>
      <c r="F21" s="109" t="s">
        <v>66</v>
      </c>
      <c r="G21" s="109" t="s">
        <v>21</v>
      </c>
    </row>
    <row r="22" spans="1:14" ht="15.75" x14ac:dyDescent="0.2">
      <c r="A22" s="110" t="s">
        <v>2</v>
      </c>
      <c r="B22" s="153">
        <v>2.2999999999999998</v>
      </c>
      <c r="C22" s="153">
        <v>40</v>
      </c>
      <c r="D22" s="146" t="s">
        <v>104</v>
      </c>
      <c r="E22" s="143">
        <v>3.8</v>
      </c>
      <c r="F22" s="143">
        <v>0.19</v>
      </c>
      <c r="G22" s="145">
        <v>0</v>
      </c>
    </row>
    <row r="23" spans="1:14" ht="15.75" x14ac:dyDescent="0.2">
      <c r="A23" s="110" t="s">
        <v>3</v>
      </c>
      <c r="B23" s="153">
        <v>1.75</v>
      </c>
      <c r="C23" s="153">
        <v>61.32</v>
      </c>
      <c r="D23" s="146" t="s">
        <v>115</v>
      </c>
      <c r="E23" s="143">
        <v>3.03</v>
      </c>
      <c r="F23" s="143">
        <v>0.53</v>
      </c>
      <c r="G23" s="145">
        <v>0</v>
      </c>
    </row>
    <row r="24" spans="1:14" ht="15.75" x14ac:dyDescent="0.2">
      <c r="A24" s="110" t="s">
        <v>4</v>
      </c>
      <c r="B24" s="153">
        <v>1.25</v>
      </c>
      <c r="C24" s="153">
        <v>130.80000000000001</v>
      </c>
      <c r="D24" s="146">
        <v>5</v>
      </c>
      <c r="E24" s="143">
        <v>4.79</v>
      </c>
      <c r="F24" s="143">
        <v>0.68</v>
      </c>
      <c r="G24" s="145">
        <v>0</v>
      </c>
    </row>
    <row r="25" spans="1:14" ht="15.75" x14ac:dyDescent="0.2">
      <c r="A25" s="110" t="s">
        <v>112</v>
      </c>
      <c r="B25" s="153">
        <v>1.39</v>
      </c>
      <c r="C25" s="153">
        <v>51</v>
      </c>
      <c r="D25" s="146">
        <v>45415</v>
      </c>
      <c r="E25" s="143">
        <v>4.3499999999999996</v>
      </c>
      <c r="F25" s="143">
        <v>0.66</v>
      </c>
      <c r="G25" s="145">
        <v>0</v>
      </c>
    </row>
    <row r="26" spans="1:14" ht="15.75" x14ac:dyDescent="0.2">
      <c r="A26" s="110" t="s">
        <v>6</v>
      </c>
      <c r="B26" s="153">
        <v>1.75</v>
      </c>
      <c r="C26" s="153">
        <v>77</v>
      </c>
      <c r="D26" s="146" t="s">
        <v>96</v>
      </c>
      <c r="E26" s="143">
        <v>3.84</v>
      </c>
      <c r="F26" s="143">
        <v>1.1499999999999999</v>
      </c>
      <c r="G26" s="145">
        <v>0</v>
      </c>
    </row>
    <row r="27" spans="1:14" ht="15.75" x14ac:dyDescent="0.2">
      <c r="A27" s="110" t="s">
        <v>7</v>
      </c>
      <c r="B27" s="153">
        <v>1.6</v>
      </c>
      <c r="C27" s="153">
        <v>98.4</v>
      </c>
      <c r="D27" s="146" t="s">
        <v>104</v>
      </c>
      <c r="E27" s="143">
        <v>3.04</v>
      </c>
      <c r="F27" s="143">
        <v>1.07</v>
      </c>
      <c r="G27" s="145">
        <v>144</v>
      </c>
    </row>
    <row r="28" spans="1:14" ht="15.75" x14ac:dyDescent="0.2">
      <c r="A28" s="110" t="s">
        <v>14</v>
      </c>
      <c r="B28" s="153">
        <v>1.88</v>
      </c>
      <c r="C28" s="153">
        <v>75</v>
      </c>
      <c r="D28" s="146">
        <v>5</v>
      </c>
      <c r="E28" s="143">
        <v>3.35</v>
      </c>
      <c r="F28" s="143">
        <v>0.6</v>
      </c>
      <c r="G28" s="145">
        <v>100</v>
      </c>
    </row>
    <row r="29" spans="1:14" ht="15.75" x14ac:dyDescent="0.2">
      <c r="A29" s="110" t="s">
        <v>30</v>
      </c>
      <c r="B29" s="153">
        <v>2.2000000000000002</v>
      </c>
      <c r="C29" s="153">
        <v>30.72</v>
      </c>
      <c r="D29" s="146" t="s">
        <v>104</v>
      </c>
      <c r="E29" s="143">
        <v>4.12</v>
      </c>
      <c r="F29" s="143">
        <v>0.38</v>
      </c>
      <c r="G29" s="145">
        <v>0</v>
      </c>
    </row>
    <row r="30" spans="1:14" ht="15.75" x14ac:dyDescent="0.2">
      <c r="A30" s="110" t="s">
        <v>0</v>
      </c>
      <c r="B30" s="153">
        <v>1.76</v>
      </c>
      <c r="C30" s="153">
        <v>94.32</v>
      </c>
      <c r="D30" s="146">
        <v>5</v>
      </c>
      <c r="E30" s="143">
        <v>4.78</v>
      </c>
      <c r="F30" s="143">
        <v>0.57999999999999996</v>
      </c>
      <c r="G30" s="145">
        <v>0</v>
      </c>
    </row>
    <row r="31" spans="1:14" ht="15.75" x14ac:dyDescent="0.2">
      <c r="A31" s="110" t="s">
        <v>8</v>
      </c>
      <c r="B31" s="153">
        <v>1.95</v>
      </c>
      <c r="C31" s="153">
        <v>105.36</v>
      </c>
      <c r="D31" s="146" t="s">
        <v>115</v>
      </c>
      <c r="E31" s="143">
        <v>5</v>
      </c>
      <c r="F31" s="143">
        <v>0.95</v>
      </c>
      <c r="G31" s="145">
        <v>0</v>
      </c>
    </row>
    <row r="32" spans="1:14" ht="15.75" x14ac:dyDescent="0.2">
      <c r="A32" s="110" t="s">
        <v>9</v>
      </c>
      <c r="B32" s="153">
        <v>1.58</v>
      </c>
      <c r="C32" s="153">
        <v>157.34</v>
      </c>
      <c r="D32" s="146" t="s">
        <v>104</v>
      </c>
      <c r="E32" s="143">
        <v>4.16</v>
      </c>
      <c r="F32" s="143">
        <v>0.82</v>
      </c>
      <c r="G32" s="145">
        <v>44</v>
      </c>
    </row>
    <row r="33" spans="1:14" ht="15.75" x14ac:dyDescent="0.2">
      <c r="A33" s="110" t="s">
        <v>10</v>
      </c>
      <c r="B33" s="153">
        <v>1.74</v>
      </c>
      <c r="C33" s="153">
        <v>36.840000000000003</v>
      </c>
      <c r="D33" s="146">
        <v>5</v>
      </c>
      <c r="E33" s="143">
        <v>4.37</v>
      </c>
      <c r="F33" s="143">
        <v>0.88</v>
      </c>
      <c r="G33" s="145">
        <v>0</v>
      </c>
    </row>
    <row r="34" spans="1:14" ht="15.75" x14ac:dyDescent="0.2">
      <c r="A34" s="110" t="s">
        <v>11</v>
      </c>
      <c r="B34" s="153">
        <v>1.9</v>
      </c>
      <c r="C34" s="153">
        <v>84</v>
      </c>
      <c r="D34" s="146">
        <v>5</v>
      </c>
      <c r="E34" s="143">
        <v>2.85</v>
      </c>
      <c r="F34" s="143">
        <v>0.54</v>
      </c>
      <c r="G34" s="145">
        <v>84</v>
      </c>
    </row>
    <row r="35" spans="1:14" ht="15.75" x14ac:dyDescent="0.2">
      <c r="A35" s="110" t="s">
        <v>12</v>
      </c>
      <c r="B35" s="153">
        <v>2.86</v>
      </c>
      <c r="C35" s="153">
        <v>0</v>
      </c>
      <c r="D35" s="146" t="s">
        <v>115</v>
      </c>
      <c r="E35" s="143">
        <v>3.99</v>
      </c>
      <c r="F35" s="143">
        <v>1.49</v>
      </c>
      <c r="G35" s="145">
        <v>0</v>
      </c>
    </row>
    <row r="36" spans="1:14" ht="15.75" x14ac:dyDescent="0.2">
      <c r="A36" s="110" t="s">
        <v>1</v>
      </c>
      <c r="B36" s="153">
        <v>1.33</v>
      </c>
      <c r="C36" s="153">
        <v>60</v>
      </c>
      <c r="D36" s="146">
        <v>4</v>
      </c>
      <c r="E36" s="143">
        <v>4.2300000000000004</v>
      </c>
      <c r="F36" s="143">
        <v>0.7</v>
      </c>
      <c r="G36" s="145">
        <v>0</v>
      </c>
    </row>
    <row r="37" spans="1:14" ht="15.75" x14ac:dyDescent="0.2">
      <c r="A37" s="110" t="s">
        <v>13</v>
      </c>
      <c r="B37" s="153">
        <v>1.33</v>
      </c>
      <c r="C37" s="153">
        <v>69.48</v>
      </c>
      <c r="D37" s="146" t="s">
        <v>104</v>
      </c>
      <c r="E37" s="143">
        <v>3.35</v>
      </c>
      <c r="F37" s="143">
        <v>0.61</v>
      </c>
      <c r="G37" s="145">
        <v>43.2</v>
      </c>
    </row>
    <row r="38" spans="1:14" ht="15.75" x14ac:dyDescent="0.2">
      <c r="A38" s="140"/>
      <c r="B38" s="178"/>
      <c r="C38" s="178"/>
      <c r="D38" s="177"/>
      <c r="E38" s="178"/>
      <c r="F38" s="178"/>
      <c r="G38" s="179"/>
    </row>
    <row r="39" spans="1:14" ht="15.75" x14ac:dyDescent="0.2">
      <c r="A39" s="140"/>
      <c r="B39" s="178"/>
      <c r="C39" s="178"/>
      <c r="D39" s="177"/>
      <c r="E39" s="178"/>
      <c r="F39" s="178"/>
      <c r="G39" s="179"/>
    </row>
    <row r="41" spans="1:14" ht="47.25" customHeight="1" x14ac:dyDescent="0.2">
      <c r="A41" s="107" t="s">
        <v>110</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2.57</v>
      </c>
      <c r="C42" s="143">
        <v>40</v>
      </c>
      <c r="D42" s="141">
        <v>4</v>
      </c>
      <c r="E42" s="153">
        <v>3.76</v>
      </c>
      <c r="F42" s="143">
        <v>0.21</v>
      </c>
      <c r="G42" s="144">
        <v>0</v>
      </c>
      <c r="J42">
        <f t="shared" ref="J42:K57" si="4">B42/B62</f>
        <v>1.5117647058823529</v>
      </c>
      <c r="K42">
        <f t="shared" si="4"/>
        <v>1.1764705882352942</v>
      </c>
      <c r="M42">
        <f t="shared" ref="M42:N57" si="5">E42/E62</f>
        <v>1.0898550724637679</v>
      </c>
      <c r="N42">
        <f t="shared" si="5"/>
        <v>0.67741935483870963</v>
      </c>
    </row>
    <row r="43" spans="1:14" ht="15.75" x14ac:dyDescent="0.2">
      <c r="A43" s="110" t="s">
        <v>3</v>
      </c>
      <c r="B43" s="143">
        <v>1.75</v>
      </c>
      <c r="C43" s="143">
        <v>61.32</v>
      </c>
      <c r="D43" s="146">
        <v>5</v>
      </c>
      <c r="E43" s="143">
        <v>2.83</v>
      </c>
      <c r="F43" s="143">
        <v>0.49</v>
      </c>
      <c r="G43" s="146">
        <v>0</v>
      </c>
      <c r="J43">
        <f t="shared" si="4"/>
        <v>1</v>
      </c>
      <c r="K43">
        <f t="shared" si="4"/>
        <v>1</v>
      </c>
      <c r="M43">
        <f t="shared" si="5"/>
        <v>0.9758620689655173</v>
      </c>
      <c r="N43">
        <f t="shared" si="5"/>
        <v>0.96078431372549011</v>
      </c>
    </row>
    <row r="44" spans="1:14" ht="15.75" x14ac:dyDescent="0.2">
      <c r="A44" s="110" t="s">
        <v>4</v>
      </c>
      <c r="B44" s="143">
        <v>1.25</v>
      </c>
      <c r="C44" s="143">
        <v>130.80000000000001</v>
      </c>
      <c r="D44" s="141">
        <v>5</v>
      </c>
      <c r="E44" s="143">
        <v>4.79</v>
      </c>
      <c r="F44" s="143">
        <v>0.74</v>
      </c>
      <c r="G44" s="144">
        <v>0</v>
      </c>
      <c r="J44">
        <f t="shared" si="4"/>
        <v>1</v>
      </c>
      <c r="K44">
        <f t="shared" si="4"/>
        <v>1</v>
      </c>
      <c r="M44">
        <f t="shared" si="5"/>
        <v>0.9795501022494888</v>
      </c>
      <c r="N44">
        <f t="shared" si="5"/>
        <v>1</v>
      </c>
    </row>
    <row r="45" spans="1:14" ht="15.75" x14ac:dyDescent="0.2">
      <c r="A45" s="110" t="s">
        <v>112</v>
      </c>
      <c r="B45" s="143">
        <v>1.39</v>
      </c>
      <c r="C45" s="143">
        <v>51</v>
      </c>
      <c r="D45" s="142">
        <v>4</v>
      </c>
      <c r="E45" s="143">
        <v>3.9</v>
      </c>
      <c r="F45" s="143">
        <v>0.61</v>
      </c>
      <c r="G45" s="144">
        <v>0</v>
      </c>
      <c r="J45">
        <f t="shared" si="4"/>
        <v>1.0692307692307692</v>
      </c>
      <c r="K45">
        <f t="shared" si="4"/>
        <v>1</v>
      </c>
      <c r="M45">
        <f t="shared" si="5"/>
        <v>0.97499999999999998</v>
      </c>
      <c r="N45">
        <f t="shared" si="5"/>
        <v>0.953125</v>
      </c>
    </row>
    <row r="46" spans="1:14" ht="15.75" x14ac:dyDescent="0.2">
      <c r="A46" s="110" t="s">
        <v>6</v>
      </c>
      <c r="B46" s="143">
        <v>1.62</v>
      </c>
      <c r="C46" s="143">
        <v>65</v>
      </c>
      <c r="D46" s="146" t="s">
        <v>96</v>
      </c>
      <c r="E46" s="143">
        <v>3.41</v>
      </c>
      <c r="F46" s="143">
        <v>1.1299999999999999</v>
      </c>
      <c r="G46" s="146">
        <v>0</v>
      </c>
      <c r="J46">
        <f t="shared" si="4"/>
        <v>1</v>
      </c>
      <c r="K46">
        <f t="shared" si="4"/>
        <v>1</v>
      </c>
      <c r="M46">
        <f t="shared" si="5"/>
        <v>0.83990147783251246</v>
      </c>
      <c r="N46">
        <f t="shared" si="5"/>
        <v>1.21505376344086</v>
      </c>
    </row>
    <row r="47" spans="1:14" ht="15.75" x14ac:dyDescent="0.2">
      <c r="A47" s="110" t="s">
        <v>7</v>
      </c>
      <c r="B47" s="143">
        <v>1.43</v>
      </c>
      <c r="C47" s="143">
        <v>98.4</v>
      </c>
      <c r="D47" s="141">
        <v>5</v>
      </c>
      <c r="E47" s="143">
        <v>3.07</v>
      </c>
      <c r="F47" s="143">
        <v>1.0900000000000001</v>
      </c>
      <c r="G47" s="145">
        <v>144</v>
      </c>
      <c r="J47">
        <f t="shared" si="4"/>
        <v>1.0751879699248119</v>
      </c>
      <c r="K47">
        <f t="shared" si="4"/>
        <v>1</v>
      </c>
      <c r="M47">
        <f t="shared" si="5"/>
        <v>0.81648936170212771</v>
      </c>
      <c r="N47">
        <f t="shared" si="5"/>
        <v>1.058252427184466</v>
      </c>
    </row>
    <row r="48" spans="1:14" ht="15.75" x14ac:dyDescent="0.2">
      <c r="A48" s="110" t="s">
        <v>14</v>
      </c>
      <c r="B48" s="143">
        <v>1.88</v>
      </c>
      <c r="C48" s="143">
        <v>75</v>
      </c>
      <c r="D48" s="146">
        <v>5</v>
      </c>
      <c r="E48" s="143">
        <v>3.35</v>
      </c>
      <c r="F48" s="143">
        <v>0.6</v>
      </c>
      <c r="G48" s="145">
        <v>100</v>
      </c>
      <c r="J48">
        <f t="shared" si="4"/>
        <v>1</v>
      </c>
      <c r="K48">
        <f t="shared" si="4"/>
        <v>1</v>
      </c>
      <c r="M48">
        <f t="shared" si="5"/>
        <v>0.90296495956873324</v>
      </c>
      <c r="N48">
        <f t="shared" si="5"/>
        <v>0.85714285714285721</v>
      </c>
    </row>
    <row r="49" spans="1:14" ht="15.75" x14ac:dyDescent="0.2">
      <c r="A49" s="175" t="s">
        <v>30</v>
      </c>
      <c r="B49" s="143">
        <v>2.14</v>
      </c>
      <c r="C49" s="143">
        <v>30.72</v>
      </c>
      <c r="D49" s="146" t="s">
        <v>104</v>
      </c>
      <c r="E49" s="143">
        <v>3.48</v>
      </c>
      <c r="F49" s="143">
        <v>0.34</v>
      </c>
      <c r="G49" s="144">
        <v>0</v>
      </c>
      <c r="J49">
        <f t="shared" si="4"/>
        <v>1.0594059405940595</v>
      </c>
      <c r="K49">
        <f t="shared" si="4"/>
        <v>1</v>
      </c>
      <c r="M49">
        <f t="shared" si="5"/>
        <v>0.84671532846715325</v>
      </c>
      <c r="N49">
        <f t="shared" si="5"/>
        <v>0.80952380952380965</v>
      </c>
    </row>
    <row r="50" spans="1:14" ht="15.75" x14ac:dyDescent="0.2">
      <c r="A50" s="110" t="s">
        <v>0</v>
      </c>
      <c r="B50" s="143">
        <v>1.58</v>
      </c>
      <c r="C50" s="143">
        <v>94.32</v>
      </c>
      <c r="D50" s="146">
        <v>5</v>
      </c>
      <c r="E50" s="143">
        <v>4.6500000000000004</v>
      </c>
      <c r="F50" s="143">
        <v>0.63</v>
      </c>
      <c r="G50" s="144">
        <v>0</v>
      </c>
      <c r="J50">
        <f t="shared" si="4"/>
        <v>1.1366906474820144</v>
      </c>
      <c r="K50">
        <f t="shared" si="4"/>
        <v>0.90034364261168376</v>
      </c>
      <c r="M50">
        <f t="shared" si="5"/>
        <v>1.0130718954248368</v>
      </c>
      <c r="N50">
        <f t="shared" si="5"/>
        <v>1</v>
      </c>
    </row>
    <row r="51" spans="1:14" ht="15.75" x14ac:dyDescent="0.2">
      <c r="A51" s="110" t="s">
        <v>8</v>
      </c>
      <c r="B51" s="143">
        <v>1.95</v>
      </c>
      <c r="C51" s="143">
        <v>105.36</v>
      </c>
      <c r="D51" s="169" t="s">
        <v>111</v>
      </c>
      <c r="E51" s="143">
        <v>4.41</v>
      </c>
      <c r="F51" s="143">
        <v>0.89</v>
      </c>
      <c r="G51" s="144">
        <v>0</v>
      </c>
      <c r="J51">
        <f t="shared" si="4"/>
        <v>1.1337209302325582</v>
      </c>
      <c r="K51">
        <f t="shared" si="4"/>
        <v>1</v>
      </c>
      <c r="M51">
        <f t="shared" si="5"/>
        <v>1</v>
      </c>
      <c r="N51">
        <f t="shared" si="5"/>
        <v>1</v>
      </c>
    </row>
    <row r="52" spans="1:14" ht="15.75" x14ac:dyDescent="0.2">
      <c r="A52" s="110" t="s">
        <v>9</v>
      </c>
      <c r="B52" s="143">
        <v>1.48</v>
      </c>
      <c r="C52" s="143">
        <v>127.34</v>
      </c>
      <c r="D52" s="141">
        <v>5</v>
      </c>
      <c r="E52" s="143">
        <v>4.16</v>
      </c>
      <c r="F52" s="145">
        <v>0.82</v>
      </c>
      <c r="G52" s="176">
        <v>44</v>
      </c>
      <c r="J52">
        <f t="shared" si="4"/>
        <v>1</v>
      </c>
      <c r="K52">
        <f t="shared" si="4"/>
        <v>1</v>
      </c>
      <c r="M52">
        <f t="shared" si="5"/>
        <v>1.0171149144254279</v>
      </c>
      <c r="N52">
        <f t="shared" si="5"/>
        <v>1.0123456790123455</v>
      </c>
    </row>
    <row r="53" spans="1:14" ht="15.75" x14ac:dyDescent="0.2">
      <c r="A53" s="110" t="s">
        <v>10</v>
      </c>
      <c r="B53" s="143">
        <v>1.56</v>
      </c>
      <c r="C53" s="143">
        <v>36.840000000000003</v>
      </c>
      <c r="D53" s="141">
        <v>5</v>
      </c>
      <c r="E53" s="143">
        <v>4.1100000000000003</v>
      </c>
      <c r="F53" s="143">
        <v>0.81</v>
      </c>
      <c r="G53" s="144">
        <v>0</v>
      </c>
      <c r="H53" s="151"/>
      <c r="I53" s="151"/>
      <c r="J53">
        <f t="shared" si="4"/>
        <v>1.0758620689655174</v>
      </c>
      <c r="K53">
        <f t="shared" si="4"/>
        <v>1</v>
      </c>
      <c r="M53">
        <f t="shared" si="5"/>
        <v>1.0326633165829147</v>
      </c>
      <c r="N53">
        <f t="shared" si="5"/>
        <v>0.77884615384615385</v>
      </c>
    </row>
    <row r="54" spans="1:14" ht="15.75" x14ac:dyDescent="0.2">
      <c r="A54" s="110" t="s">
        <v>11</v>
      </c>
      <c r="B54" s="143">
        <v>1.9</v>
      </c>
      <c r="C54" s="143">
        <v>84</v>
      </c>
      <c r="D54" s="141">
        <v>5</v>
      </c>
      <c r="E54" s="143">
        <v>2.85</v>
      </c>
      <c r="F54" s="143">
        <v>0.54</v>
      </c>
      <c r="G54" s="145">
        <v>84</v>
      </c>
      <c r="J54">
        <f t="shared" si="4"/>
        <v>1</v>
      </c>
      <c r="K54">
        <f t="shared" si="4"/>
        <v>1</v>
      </c>
      <c r="M54">
        <f t="shared" si="5"/>
        <v>1</v>
      </c>
      <c r="N54">
        <f t="shared" si="5"/>
        <v>1</v>
      </c>
    </row>
    <row r="55" spans="1:14" ht="15.75" x14ac:dyDescent="0.2">
      <c r="A55" s="110" t="s">
        <v>12</v>
      </c>
      <c r="B55" s="143">
        <v>2.5</v>
      </c>
      <c r="C55" s="143">
        <v>0</v>
      </c>
      <c r="D55" s="141">
        <v>0</v>
      </c>
      <c r="E55" s="143">
        <v>3.99</v>
      </c>
      <c r="F55" s="143">
        <v>0.72</v>
      </c>
      <c r="G55" s="146">
        <v>0</v>
      </c>
      <c r="J55">
        <f t="shared" si="4"/>
        <v>1</v>
      </c>
      <c r="K55" t="e">
        <f t="shared" si="4"/>
        <v>#DIV/0!</v>
      </c>
      <c r="M55">
        <f t="shared" si="5"/>
        <v>1</v>
      </c>
      <c r="N55">
        <f t="shared" si="5"/>
        <v>1</v>
      </c>
    </row>
    <row r="56" spans="1:14" ht="15.75" x14ac:dyDescent="0.2">
      <c r="A56" s="114" t="s">
        <v>1</v>
      </c>
      <c r="B56" s="153">
        <v>1.27</v>
      </c>
      <c r="C56" s="143">
        <v>60</v>
      </c>
      <c r="D56" s="142">
        <v>4</v>
      </c>
      <c r="E56" s="143">
        <v>4.17</v>
      </c>
      <c r="F56" s="143">
        <v>0.66</v>
      </c>
      <c r="G56" s="146">
        <v>0</v>
      </c>
      <c r="J56">
        <f t="shared" si="4"/>
        <v>1.0583333333333333</v>
      </c>
      <c r="K56">
        <f t="shared" si="4"/>
        <v>1</v>
      </c>
      <c r="M56">
        <f t="shared" si="5"/>
        <v>1.0270935960591134</v>
      </c>
      <c r="N56">
        <f t="shared" si="5"/>
        <v>1</v>
      </c>
    </row>
    <row r="57" spans="1:14" ht="15.75" x14ac:dyDescent="0.2">
      <c r="A57" s="110" t="s">
        <v>13</v>
      </c>
      <c r="B57" s="153">
        <v>1.19</v>
      </c>
      <c r="C57" s="153">
        <v>74.28</v>
      </c>
      <c r="D57" s="146" t="s">
        <v>104</v>
      </c>
      <c r="E57" s="143">
        <v>3.08</v>
      </c>
      <c r="F57" s="143">
        <v>0.52</v>
      </c>
      <c r="G57" s="145">
        <v>43.2</v>
      </c>
      <c r="J57">
        <f t="shared" si="4"/>
        <v>1.1333333333333333</v>
      </c>
      <c r="K57">
        <f t="shared" si="4"/>
        <v>1.0690846286701208</v>
      </c>
      <c r="M57">
        <f t="shared" si="5"/>
        <v>1.0165016501650166</v>
      </c>
      <c r="N57">
        <f t="shared" si="5"/>
        <v>1.0612244897959184</v>
      </c>
    </row>
    <row r="61" spans="1:14" ht="47.25" x14ac:dyDescent="0.2">
      <c r="A61" s="107" t="s">
        <v>106</v>
      </c>
      <c r="B61" s="108" t="s">
        <v>62</v>
      </c>
      <c r="C61" s="109" t="s">
        <v>63</v>
      </c>
      <c r="D61" s="109" t="s">
        <v>64</v>
      </c>
      <c r="E61" s="109" t="s">
        <v>65</v>
      </c>
      <c r="F61" s="109" t="s">
        <v>66</v>
      </c>
      <c r="G61" s="109" t="s">
        <v>21</v>
      </c>
      <c r="J61" s="211" t="s">
        <v>92</v>
      </c>
      <c r="K61" s="212"/>
      <c r="L61" s="212"/>
      <c r="M61" s="212"/>
      <c r="N61" s="213"/>
    </row>
    <row r="62" spans="1:14" ht="15.75" x14ac:dyDescent="0.2">
      <c r="A62" s="110" t="s">
        <v>2</v>
      </c>
      <c r="B62" s="143">
        <v>1.7</v>
      </c>
      <c r="C62" s="143">
        <v>34</v>
      </c>
      <c r="D62" s="141">
        <v>4</v>
      </c>
      <c r="E62" s="143">
        <v>3.45</v>
      </c>
      <c r="F62" s="143">
        <v>0.31</v>
      </c>
      <c r="G62" s="144">
        <v>0</v>
      </c>
      <c r="J62">
        <f t="shared" ref="J62:K77" si="6">B62/B82</f>
        <v>1.0625</v>
      </c>
      <c r="K62">
        <f t="shared" si="6"/>
        <v>1</v>
      </c>
      <c r="M62">
        <f t="shared" ref="M62:N77" si="7">E62/E82</f>
        <v>1.078125</v>
      </c>
      <c r="N62">
        <f t="shared" si="7"/>
        <v>0.88571428571428579</v>
      </c>
    </row>
    <row r="63" spans="1:14" ht="15.75" x14ac:dyDescent="0.2">
      <c r="A63" s="110" t="s">
        <v>3</v>
      </c>
      <c r="B63" s="143">
        <v>1.75</v>
      </c>
      <c r="C63" s="143">
        <v>61.32</v>
      </c>
      <c r="D63" s="146" t="s">
        <v>86</v>
      </c>
      <c r="E63" s="143">
        <v>2.9</v>
      </c>
      <c r="F63" s="143">
        <v>0.51</v>
      </c>
      <c r="G63" s="146">
        <v>0</v>
      </c>
      <c r="J63">
        <f t="shared" si="6"/>
        <v>1</v>
      </c>
      <c r="K63">
        <f t="shared" si="6"/>
        <v>1</v>
      </c>
      <c r="M63">
        <f t="shared" si="7"/>
        <v>1.1068702290076335</v>
      </c>
      <c r="N63">
        <f t="shared" si="7"/>
        <v>1</v>
      </c>
    </row>
    <row r="64" spans="1:14" ht="15.75" x14ac:dyDescent="0.2">
      <c r="A64" s="110" t="s">
        <v>4</v>
      </c>
      <c r="B64" s="143">
        <v>1.25</v>
      </c>
      <c r="C64" s="143">
        <v>130.80000000000001</v>
      </c>
      <c r="D64" s="141">
        <v>5</v>
      </c>
      <c r="E64" s="143">
        <v>4.8899999999999997</v>
      </c>
      <c r="F64" s="143">
        <v>0.74</v>
      </c>
      <c r="G64" s="144">
        <v>0</v>
      </c>
      <c r="J64">
        <f t="shared" si="6"/>
        <v>0.94696969696969691</v>
      </c>
      <c r="K64">
        <f t="shared" si="6"/>
        <v>1</v>
      </c>
      <c r="M64">
        <f t="shared" si="7"/>
        <v>1</v>
      </c>
      <c r="N64">
        <f t="shared" si="7"/>
        <v>1</v>
      </c>
    </row>
    <row r="65" spans="1:14" ht="15.75" x14ac:dyDescent="0.2">
      <c r="A65" s="110" t="s">
        <v>5</v>
      </c>
      <c r="B65" s="143">
        <v>1.3</v>
      </c>
      <c r="C65" s="143">
        <v>51</v>
      </c>
      <c r="D65" s="142">
        <v>44684</v>
      </c>
      <c r="E65" s="143">
        <v>4</v>
      </c>
      <c r="F65" s="143">
        <v>0.64</v>
      </c>
      <c r="G65" s="144">
        <v>0</v>
      </c>
      <c r="J65">
        <f t="shared" si="6"/>
        <v>1.04</v>
      </c>
      <c r="K65">
        <f t="shared" si="6"/>
        <v>1.039119804400978</v>
      </c>
      <c r="M65">
        <f t="shared" si="7"/>
        <v>1</v>
      </c>
      <c r="N65">
        <f t="shared" si="7"/>
        <v>1</v>
      </c>
    </row>
    <row r="66" spans="1:14" ht="15.75" x14ac:dyDescent="0.2">
      <c r="A66" s="110" t="s">
        <v>6</v>
      </c>
      <c r="B66" s="143">
        <v>1.62</v>
      </c>
      <c r="C66" s="143">
        <v>65</v>
      </c>
      <c r="D66" s="146" t="s">
        <v>96</v>
      </c>
      <c r="E66" s="143">
        <v>4.0599999999999996</v>
      </c>
      <c r="F66" s="143">
        <v>0.93</v>
      </c>
      <c r="G66" s="146">
        <v>0</v>
      </c>
      <c r="J66">
        <f t="shared" si="6"/>
        <v>1.0451612903225806</v>
      </c>
      <c r="K66">
        <f t="shared" si="6"/>
        <v>1.1607142857142858</v>
      </c>
      <c r="M66">
        <f t="shared" si="7"/>
        <v>0.9508196721311476</v>
      </c>
      <c r="N66">
        <f t="shared" si="7"/>
        <v>1</v>
      </c>
    </row>
    <row r="67" spans="1:14" ht="15.75" x14ac:dyDescent="0.2">
      <c r="A67" s="110" t="s">
        <v>7</v>
      </c>
      <c r="B67" s="143">
        <v>1.33</v>
      </c>
      <c r="C67" s="143">
        <v>98.4</v>
      </c>
      <c r="D67" s="141">
        <v>5</v>
      </c>
      <c r="E67" s="171">
        <v>3.76</v>
      </c>
      <c r="F67" s="143">
        <v>1.03</v>
      </c>
      <c r="G67" s="145">
        <v>144</v>
      </c>
      <c r="J67">
        <f t="shared" si="6"/>
        <v>1.0310077519379846</v>
      </c>
      <c r="K67">
        <f t="shared" si="6"/>
        <v>1</v>
      </c>
      <c r="M67">
        <f t="shared" si="7"/>
        <v>1.0080428954423593</v>
      </c>
      <c r="N67">
        <f t="shared" si="7"/>
        <v>1</v>
      </c>
    </row>
    <row r="68" spans="1:14" ht="15.75" x14ac:dyDescent="0.2">
      <c r="A68" s="110" t="s">
        <v>14</v>
      </c>
      <c r="B68" s="143">
        <v>1.88</v>
      </c>
      <c r="C68" s="143">
        <v>75</v>
      </c>
      <c r="D68" s="146">
        <v>5</v>
      </c>
      <c r="E68" s="143">
        <v>3.71</v>
      </c>
      <c r="F68" s="143">
        <v>0.7</v>
      </c>
      <c r="G68" s="145">
        <v>111.6</v>
      </c>
      <c r="J68">
        <f t="shared" si="6"/>
        <v>1</v>
      </c>
      <c r="K68">
        <f t="shared" si="6"/>
        <v>1</v>
      </c>
      <c r="M68">
        <f t="shared" si="7"/>
        <v>1</v>
      </c>
      <c r="N68">
        <f t="shared" si="7"/>
        <v>1</v>
      </c>
    </row>
    <row r="69" spans="1:14" ht="15.75" x14ac:dyDescent="0.2">
      <c r="A69" s="114" t="s">
        <v>30</v>
      </c>
      <c r="B69" s="143">
        <v>2.02</v>
      </c>
      <c r="C69" s="143">
        <v>30.72</v>
      </c>
      <c r="D69" s="146" t="s">
        <v>105</v>
      </c>
      <c r="E69" s="143">
        <v>4.1100000000000003</v>
      </c>
      <c r="F69" s="143">
        <v>0.42</v>
      </c>
      <c r="G69" s="144">
        <v>0</v>
      </c>
      <c r="J69">
        <f t="shared" si="6"/>
        <v>1.035897435897436</v>
      </c>
      <c r="K69">
        <f t="shared" si="6"/>
        <v>1</v>
      </c>
      <c r="M69">
        <f t="shared" si="7"/>
        <v>1.0326633165829147</v>
      </c>
      <c r="N69">
        <f t="shared" si="7"/>
        <v>1</v>
      </c>
    </row>
    <row r="70" spans="1:14" ht="15.75" x14ac:dyDescent="0.2">
      <c r="A70" s="110" t="s">
        <v>0</v>
      </c>
      <c r="B70" s="143">
        <v>1.39</v>
      </c>
      <c r="C70" s="143">
        <v>104.76</v>
      </c>
      <c r="D70" s="146">
        <v>5</v>
      </c>
      <c r="E70" s="143">
        <v>4.59</v>
      </c>
      <c r="F70" s="143">
        <v>0.63</v>
      </c>
      <c r="G70" s="144">
        <v>0</v>
      </c>
      <c r="J70">
        <f t="shared" si="6"/>
        <v>1.0373134328358207</v>
      </c>
      <c r="K70">
        <f t="shared" si="6"/>
        <v>1</v>
      </c>
      <c r="M70">
        <f t="shared" si="7"/>
        <v>1.0087912087912088</v>
      </c>
      <c r="N70">
        <f t="shared" si="7"/>
        <v>1</v>
      </c>
    </row>
    <row r="71" spans="1:14" ht="15.75" x14ac:dyDescent="0.2">
      <c r="A71" s="110" t="s">
        <v>8</v>
      </c>
      <c r="B71" s="143">
        <v>1.72</v>
      </c>
      <c r="C71" s="143">
        <v>105.36</v>
      </c>
      <c r="D71" s="141">
        <v>2.5</v>
      </c>
      <c r="E71" s="143">
        <v>4.41</v>
      </c>
      <c r="F71" s="143">
        <v>0.89</v>
      </c>
      <c r="G71" s="144"/>
      <c r="J71">
        <f t="shared" si="6"/>
        <v>1</v>
      </c>
      <c r="K71">
        <f t="shared" si="6"/>
        <v>1</v>
      </c>
      <c r="M71">
        <f t="shared" si="7"/>
        <v>1</v>
      </c>
      <c r="N71">
        <f t="shared" si="7"/>
        <v>1</v>
      </c>
    </row>
    <row r="72" spans="1:14" ht="15.75" x14ac:dyDescent="0.2">
      <c r="A72" s="110" t="s">
        <v>9</v>
      </c>
      <c r="B72" s="143">
        <v>1.48</v>
      </c>
      <c r="C72" s="143">
        <v>127.34</v>
      </c>
      <c r="D72" s="141">
        <v>6.3</v>
      </c>
      <c r="E72" s="143">
        <v>4.09</v>
      </c>
      <c r="F72" s="145">
        <v>0.81</v>
      </c>
      <c r="G72" s="144">
        <v>44</v>
      </c>
      <c r="J72">
        <f t="shared" si="6"/>
        <v>1</v>
      </c>
      <c r="K72">
        <f t="shared" si="6"/>
        <v>1</v>
      </c>
      <c r="M72">
        <f t="shared" si="7"/>
        <v>0.98317307692307687</v>
      </c>
      <c r="N72">
        <f t="shared" si="7"/>
        <v>0.97005988023952106</v>
      </c>
    </row>
    <row r="73" spans="1:14" ht="15.75" x14ac:dyDescent="0.2">
      <c r="A73" s="110" t="s">
        <v>10</v>
      </c>
      <c r="B73" s="143">
        <v>1.45</v>
      </c>
      <c r="C73" s="143">
        <v>36.840000000000003</v>
      </c>
      <c r="D73" s="141">
        <v>3.5</v>
      </c>
      <c r="E73" s="143">
        <v>3.98</v>
      </c>
      <c r="F73" s="143">
        <v>1.04</v>
      </c>
      <c r="G73" s="144">
        <v>0</v>
      </c>
      <c r="H73" s="151"/>
      <c r="I73" s="151"/>
      <c r="J73">
        <f t="shared" si="6"/>
        <v>1</v>
      </c>
      <c r="K73">
        <f t="shared" si="6"/>
        <v>1</v>
      </c>
      <c r="M73">
        <f t="shared" si="7"/>
        <v>0.995</v>
      </c>
      <c r="N73">
        <f t="shared" si="7"/>
        <v>0.99047619047619051</v>
      </c>
    </row>
    <row r="74" spans="1:14" ht="15.75" x14ac:dyDescent="0.2">
      <c r="A74" s="110" t="s">
        <v>11</v>
      </c>
      <c r="B74" s="143">
        <v>1.9</v>
      </c>
      <c r="C74" s="143">
        <v>84</v>
      </c>
      <c r="D74" s="141">
        <v>5</v>
      </c>
      <c r="E74" s="143">
        <v>2.85</v>
      </c>
      <c r="F74" s="143">
        <v>0.54</v>
      </c>
      <c r="G74" s="145">
        <v>84</v>
      </c>
      <c r="J74">
        <f t="shared" si="6"/>
        <v>1.0326086956521738</v>
      </c>
      <c r="K74">
        <f t="shared" si="6"/>
        <v>1</v>
      </c>
      <c r="M74">
        <f t="shared" si="7"/>
        <v>1</v>
      </c>
      <c r="N74">
        <f t="shared" si="7"/>
        <v>1.0384615384615385</v>
      </c>
    </row>
    <row r="75" spans="1:14" ht="15.75" x14ac:dyDescent="0.2">
      <c r="A75" s="110" t="s">
        <v>12</v>
      </c>
      <c r="B75" s="143">
        <v>2.5</v>
      </c>
      <c r="C75" s="143">
        <v>0</v>
      </c>
      <c r="D75" s="141">
        <v>0</v>
      </c>
      <c r="E75" s="143">
        <v>3.99</v>
      </c>
      <c r="F75" s="143">
        <v>0.72</v>
      </c>
      <c r="G75" s="146">
        <v>0</v>
      </c>
      <c r="J75">
        <f t="shared" si="6"/>
        <v>1</v>
      </c>
      <c r="K75" t="e">
        <f t="shared" si="6"/>
        <v>#DIV/0!</v>
      </c>
      <c r="M75">
        <f t="shared" si="7"/>
        <v>1</v>
      </c>
      <c r="N75">
        <f t="shared" si="7"/>
        <v>1</v>
      </c>
    </row>
    <row r="76" spans="1:14" ht="15.75" x14ac:dyDescent="0.2">
      <c r="A76" s="114" t="s">
        <v>1</v>
      </c>
      <c r="B76" s="153">
        <v>1.2</v>
      </c>
      <c r="C76" s="143">
        <v>60</v>
      </c>
      <c r="D76" s="142">
        <v>44715</v>
      </c>
      <c r="E76" s="143">
        <v>4.0599999999999996</v>
      </c>
      <c r="F76" s="143">
        <v>0.66</v>
      </c>
      <c r="G76" s="146">
        <v>0</v>
      </c>
      <c r="J76">
        <f t="shared" si="6"/>
        <v>1</v>
      </c>
      <c r="K76">
        <f t="shared" si="6"/>
        <v>1</v>
      </c>
      <c r="M76">
        <f t="shared" si="7"/>
        <v>0.97362110311750594</v>
      </c>
      <c r="N76">
        <f t="shared" si="7"/>
        <v>1</v>
      </c>
    </row>
    <row r="77" spans="1:14" ht="15.75" x14ac:dyDescent="0.2">
      <c r="A77" s="110" t="s">
        <v>13</v>
      </c>
      <c r="B77" s="153">
        <v>1.05</v>
      </c>
      <c r="C77" s="153">
        <v>69.48</v>
      </c>
      <c r="D77" s="146" t="s">
        <v>104</v>
      </c>
      <c r="E77" s="143">
        <v>3.03</v>
      </c>
      <c r="F77" s="143">
        <v>0.49</v>
      </c>
      <c r="G77" s="145">
        <v>43.2</v>
      </c>
      <c r="J77">
        <f>B77/B97</f>
        <v>1.0606060606060606</v>
      </c>
      <c r="K77">
        <f t="shared" si="6"/>
        <v>1</v>
      </c>
      <c r="M77">
        <f t="shared" si="7"/>
        <v>1.1263940520446096</v>
      </c>
      <c r="N77">
        <f t="shared" si="7"/>
        <v>0.81666666666666665</v>
      </c>
    </row>
    <row r="81" spans="1:14" ht="47.25" x14ac:dyDescent="0.2">
      <c r="A81" s="107" t="s">
        <v>102</v>
      </c>
      <c r="B81" s="108" t="s">
        <v>62</v>
      </c>
      <c r="C81" s="109" t="s">
        <v>63</v>
      </c>
      <c r="D81" s="109" t="s">
        <v>64</v>
      </c>
      <c r="E81" s="109" t="s">
        <v>65</v>
      </c>
      <c r="F81" s="109" t="s">
        <v>66</v>
      </c>
      <c r="G81" s="109" t="s">
        <v>21</v>
      </c>
      <c r="J81" s="211" t="s">
        <v>92</v>
      </c>
      <c r="K81" s="212"/>
      <c r="L81" s="212"/>
      <c r="M81" s="212"/>
      <c r="N81" s="213"/>
    </row>
    <row r="82" spans="1:14" ht="15.75" x14ac:dyDescent="0.2">
      <c r="A82" s="110" t="s">
        <v>2</v>
      </c>
      <c r="B82" s="143">
        <v>1.6</v>
      </c>
      <c r="C82" s="143">
        <v>34</v>
      </c>
      <c r="D82" s="141">
        <v>4</v>
      </c>
      <c r="E82" s="143">
        <v>3.2</v>
      </c>
      <c r="F82" s="143">
        <v>0.35</v>
      </c>
      <c r="G82" s="144">
        <v>0</v>
      </c>
      <c r="J82">
        <f t="shared" ref="J82:K97" si="8">B82/B102</f>
        <v>1</v>
      </c>
      <c r="K82">
        <f t="shared" si="8"/>
        <v>1</v>
      </c>
      <c r="M82">
        <f t="shared" ref="M82:N97" si="9">E82/E102</f>
        <v>1</v>
      </c>
      <c r="N82">
        <f t="shared" si="9"/>
        <v>1</v>
      </c>
    </row>
    <row r="83" spans="1:14" ht="15.75" x14ac:dyDescent="0.2">
      <c r="A83" s="110" t="s">
        <v>3</v>
      </c>
      <c r="B83" s="143">
        <v>1.75</v>
      </c>
      <c r="C83" s="143">
        <v>61.32</v>
      </c>
      <c r="D83" s="146" t="s">
        <v>86</v>
      </c>
      <c r="E83" s="143">
        <v>2.62</v>
      </c>
      <c r="F83" s="143">
        <v>0.51</v>
      </c>
      <c r="G83" s="146">
        <v>0</v>
      </c>
      <c r="J83">
        <f t="shared" si="8"/>
        <v>1</v>
      </c>
      <c r="K83">
        <f t="shared" si="8"/>
        <v>1</v>
      </c>
      <c r="M83">
        <f t="shared" si="9"/>
        <v>1</v>
      </c>
      <c r="N83">
        <f t="shared" si="9"/>
        <v>1</v>
      </c>
    </row>
    <row r="84" spans="1:14" ht="15.75" x14ac:dyDescent="0.2">
      <c r="A84" s="110" t="s">
        <v>4</v>
      </c>
      <c r="B84" s="143">
        <v>1.32</v>
      </c>
      <c r="C84" s="143">
        <v>130.80000000000001</v>
      </c>
      <c r="D84" s="141">
        <v>5</v>
      </c>
      <c r="E84" s="143">
        <v>4.8899999999999997</v>
      </c>
      <c r="F84" s="143">
        <v>0.74</v>
      </c>
      <c r="G84" s="144">
        <v>0</v>
      </c>
      <c r="J84">
        <f t="shared" si="8"/>
        <v>1</v>
      </c>
      <c r="K84">
        <f t="shared" si="8"/>
        <v>1</v>
      </c>
      <c r="M84">
        <f t="shared" si="9"/>
        <v>0.97995991983967923</v>
      </c>
      <c r="N84">
        <f t="shared" si="9"/>
        <v>0.92499999999999993</v>
      </c>
    </row>
    <row r="85" spans="1:14" ht="15.75" x14ac:dyDescent="0.2">
      <c r="A85" s="110" t="s">
        <v>5</v>
      </c>
      <c r="B85" s="143">
        <v>1.25</v>
      </c>
      <c r="C85" s="143">
        <v>49.08</v>
      </c>
      <c r="D85" s="142">
        <v>44319</v>
      </c>
      <c r="E85" s="143">
        <v>4</v>
      </c>
      <c r="F85" s="143">
        <v>0.64</v>
      </c>
      <c r="G85" s="144">
        <v>0</v>
      </c>
      <c r="J85">
        <f t="shared" si="8"/>
        <v>1</v>
      </c>
      <c r="K85">
        <f t="shared" si="8"/>
        <v>1</v>
      </c>
      <c r="M85">
        <f t="shared" si="9"/>
        <v>1</v>
      </c>
      <c r="N85">
        <f t="shared" si="9"/>
        <v>1</v>
      </c>
    </row>
    <row r="86" spans="1:14" ht="15.75" x14ac:dyDescent="0.2">
      <c r="A86" s="110" t="s">
        <v>6</v>
      </c>
      <c r="B86" s="143">
        <v>1.55</v>
      </c>
      <c r="C86" s="143">
        <v>56</v>
      </c>
      <c r="D86" s="146" t="s">
        <v>96</v>
      </c>
      <c r="E86" s="143">
        <v>4.2699999999999996</v>
      </c>
      <c r="F86" s="143">
        <v>0.93</v>
      </c>
      <c r="G86" s="146">
        <v>0</v>
      </c>
      <c r="J86">
        <f t="shared" si="8"/>
        <v>1</v>
      </c>
      <c r="K86">
        <f t="shared" si="8"/>
        <v>1</v>
      </c>
      <c r="M86">
        <f t="shared" si="9"/>
        <v>1</v>
      </c>
      <c r="N86">
        <f t="shared" si="9"/>
        <v>1</v>
      </c>
    </row>
    <row r="87" spans="1:14" ht="15.75" x14ac:dyDescent="0.2">
      <c r="A87" s="110" t="s">
        <v>7</v>
      </c>
      <c r="B87" s="143">
        <v>1.29</v>
      </c>
      <c r="C87" s="143">
        <v>98.4</v>
      </c>
      <c r="D87" s="141">
        <v>5</v>
      </c>
      <c r="E87" s="171">
        <v>3.73</v>
      </c>
      <c r="F87" s="143">
        <v>1.03</v>
      </c>
      <c r="G87" s="145">
        <v>144</v>
      </c>
      <c r="J87">
        <f t="shared" si="8"/>
        <v>1</v>
      </c>
      <c r="K87">
        <f t="shared" si="8"/>
        <v>1</v>
      </c>
      <c r="M87">
        <f t="shared" si="9"/>
        <v>1</v>
      </c>
      <c r="N87">
        <f t="shared" si="9"/>
        <v>1</v>
      </c>
    </row>
    <row r="88" spans="1:14" ht="15.75" x14ac:dyDescent="0.2">
      <c r="A88" s="110" t="s">
        <v>14</v>
      </c>
      <c r="B88" s="143">
        <v>1.88</v>
      </c>
      <c r="C88" s="143">
        <v>75</v>
      </c>
      <c r="D88" s="146">
        <v>5</v>
      </c>
      <c r="E88" s="143">
        <v>3.71</v>
      </c>
      <c r="F88" s="143">
        <v>0.7</v>
      </c>
      <c r="G88" s="145">
        <v>111.6</v>
      </c>
      <c r="J88">
        <f t="shared" si="8"/>
        <v>1</v>
      </c>
      <c r="K88">
        <f t="shared" si="8"/>
        <v>1</v>
      </c>
      <c r="M88">
        <f t="shared" si="9"/>
        <v>1</v>
      </c>
      <c r="N88">
        <f t="shared" si="9"/>
        <v>1</v>
      </c>
    </row>
    <row r="89" spans="1:14" ht="15.75" x14ac:dyDescent="0.2">
      <c r="A89" s="114" t="s">
        <v>30</v>
      </c>
      <c r="B89" s="143">
        <v>1.95</v>
      </c>
      <c r="C89" s="143">
        <v>30.72</v>
      </c>
      <c r="D89" s="141">
        <v>2.5</v>
      </c>
      <c r="E89" s="143">
        <v>3.98</v>
      </c>
      <c r="F89" s="143">
        <v>0.42</v>
      </c>
      <c r="G89" s="144">
        <v>0</v>
      </c>
      <c r="J89">
        <f t="shared" si="8"/>
        <v>1</v>
      </c>
      <c r="K89">
        <f t="shared" si="8"/>
        <v>1</v>
      </c>
      <c r="M89">
        <f t="shared" si="9"/>
        <v>1</v>
      </c>
      <c r="N89">
        <f t="shared" si="9"/>
        <v>1</v>
      </c>
    </row>
    <row r="90" spans="1:14" ht="15.75" x14ac:dyDescent="0.2">
      <c r="A90" s="110" t="s">
        <v>0</v>
      </c>
      <c r="B90" s="143">
        <v>1.34</v>
      </c>
      <c r="C90" s="143">
        <v>104.76</v>
      </c>
      <c r="D90" s="146">
        <v>2.5</v>
      </c>
      <c r="E90" s="143">
        <v>4.55</v>
      </c>
      <c r="F90" s="143">
        <v>0.63</v>
      </c>
      <c r="G90" s="144">
        <v>0</v>
      </c>
      <c r="J90">
        <f t="shared" si="8"/>
        <v>1.046875</v>
      </c>
      <c r="K90">
        <f t="shared" si="8"/>
        <v>1</v>
      </c>
      <c r="M90">
        <f t="shared" si="9"/>
        <v>0.99562363238512019</v>
      </c>
      <c r="N90">
        <f t="shared" si="9"/>
        <v>0.96923076923076923</v>
      </c>
    </row>
    <row r="91" spans="1:14" ht="15.75" x14ac:dyDescent="0.2">
      <c r="A91" s="110" t="s">
        <v>8</v>
      </c>
      <c r="B91" s="143">
        <v>1.72</v>
      </c>
      <c r="C91" s="143">
        <v>105.36</v>
      </c>
      <c r="D91" s="141">
        <v>2.5</v>
      </c>
      <c r="E91" s="143">
        <v>4.41</v>
      </c>
      <c r="F91" s="143">
        <v>0.89</v>
      </c>
      <c r="G91" s="144">
        <v>0</v>
      </c>
      <c r="J91">
        <f t="shared" si="8"/>
        <v>1</v>
      </c>
      <c r="K91">
        <f t="shared" si="8"/>
        <v>1.3007407407407408</v>
      </c>
      <c r="M91">
        <f t="shared" si="9"/>
        <v>1</v>
      </c>
      <c r="N91">
        <f t="shared" si="9"/>
        <v>1</v>
      </c>
    </row>
    <row r="92" spans="1:14" ht="15.75" x14ac:dyDescent="0.2">
      <c r="A92" s="110" t="s">
        <v>9</v>
      </c>
      <c r="B92" s="143">
        <v>1.48</v>
      </c>
      <c r="C92" s="143">
        <v>127.34</v>
      </c>
      <c r="D92" s="141">
        <v>6.3</v>
      </c>
      <c r="E92" s="143">
        <v>4.16</v>
      </c>
      <c r="F92" s="145">
        <v>0.83499999999999996</v>
      </c>
      <c r="G92" s="145">
        <v>44</v>
      </c>
      <c r="J92">
        <f t="shared" si="8"/>
        <v>1</v>
      </c>
      <c r="K92">
        <f t="shared" si="8"/>
        <v>1</v>
      </c>
      <c r="M92">
        <f t="shared" si="9"/>
        <v>1</v>
      </c>
      <c r="N92">
        <f t="shared" si="9"/>
        <v>0.1</v>
      </c>
    </row>
    <row r="93" spans="1:14" ht="15.75" x14ac:dyDescent="0.2">
      <c r="A93" s="110" t="s">
        <v>10</v>
      </c>
      <c r="B93" s="143">
        <v>1.45</v>
      </c>
      <c r="C93" s="143">
        <v>36.840000000000003</v>
      </c>
      <c r="D93" s="141">
        <v>4</v>
      </c>
      <c r="E93" s="143">
        <v>4</v>
      </c>
      <c r="F93" s="143">
        <v>1.05</v>
      </c>
      <c r="G93" s="144">
        <v>0</v>
      </c>
      <c r="H93" s="151"/>
      <c r="I93" s="151"/>
      <c r="J93">
        <f t="shared" si="8"/>
        <v>1</v>
      </c>
      <c r="K93">
        <f t="shared" si="8"/>
        <v>1</v>
      </c>
      <c r="M93">
        <f t="shared" si="9"/>
        <v>1</v>
      </c>
      <c r="N93">
        <f t="shared" si="9"/>
        <v>1</v>
      </c>
    </row>
    <row r="94" spans="1:14" ht="15.75" x14ac:dyDescent="0.2">
      <c r="A94" s="110" t="s">
        <v>11</v>
      </c>
      <c r="B94" s="143">
        <v>1.84</v>
      </c>
      <c r="C94" s="143">
        <v>84</v>
      </c>
      <c r="D94" s="141">
        <v>5</v>
      </c>
      <c r="E94" s="143">
        <v>2.85</v>
      </c>
      <c r="F94" s="143">
        <v>0.52</v>
      </c>
      <c r="G94" s="145">
        <v>60</v>
      </c>
      <c r="J94">
        <f t="shared" si="8"/>
        <v>1</v>
      </c>
      <c r="K94">
        <f t="shared" si="8"/>
        <v>1</v>
      </c>
      <c r="M94">
        <f t="shared" si="9"/>
        <v>1</v>
      </c>
      <c r="N94">
        <f t="shared" si="9"/>
        <v>1</v>
      </c>
    </row>
    <row r="95" spans="1:14" ht="15.75" x14ac:dyDescent="0.2">
      <c r="A95" s="110" t="s">
        <v>12</v>
      </c>
      <c r="B95" s="143">
        <v>2.5</v>
      </c>
      <c r="C95" s="143">
        <v>0</v>
      </c>
      <c r="D95" s="141">
        <v>0</v>
      </c>
      <c r="E95" s="143">
        <v>3.99</v>
      </c>
      <c r="F95" s="143">
        <v>0.72</v>
      </c>
      <c r="G95" s="146">
        <v>0</v>
      </c>
      <c r="J95">
        <f t="shared" si="8"/>
        <v>1</v>
      </c>
      <c r="K95" t="e">
        <f t="shared" si="8"/>
        <v>#DIV/0!</v>
      </c>
      <c r="M95">
        <f t="shared" si="9"/>
        <v>1</v>
      </c>
      <c r="N95">
        <f t="shared" si="9"/>
        <v>1</v>
      </c>
    </row>
    <row r="96" spans="1:14" ht="15.75" x14ac:dyDescent="0.2">
      <c r="A96" s="114" t="s">
        <v>1</v>
      </c>
      <c r="B96" s="153">
        <v>1.2</v>
      </c>
      <c r="C96" s="143">
        <v>60</v>
      </c>
      <c r="D96" s="170">
        <v>44380</v>
      </c>
      <c r="E96" s="143">
        <v>4.17</v>
      </c>
      <c r="F96" s="143">
        <v>0.66</v>
      </c>
      <c r="G96" s="146">
        <v>0</v>
      </c>
      <c r="J96">
        <f t="shared" si="8"/>
        <v>1.1214953271028036</v>
      </c>
      <c r="K96">
        <f t="shared" si="8"/>
        <v>1</v>
      </c>
      <c r="M96">
        <f t="shared" si="9"/>
        <v>1</v>
      </c>
      <c r="N96">
        <f t="shared" si="9"/>
        <v>0.9850746268656716</v>
      </c>
    </row>
    <row r="97" spans="1:14" ht="15.75" x14ac:dyDescent="0.2">
      <c r="A97" s="110" t="s">
        <v>13</v>
      </c>
      <c r="B97" s="153">
        <v>0.99</v>
      </c>
      <c r="C97" s="153">
        <v>69.48</v>
      </c>
      <c r="D97" s="141">
        <v>2.5</v>
      </c>
      <c r="E97" s="143">
        <v>2.69</v>
      </c>
      <c r="F97" s="143">
        <v>0.6</v>
      </c>
      <c r="G97" s="145">
        <v>43.2</v>
      </c>
      <c r="J97">
        <f t="shared" si="8"/>
        <v>1.1123595505617978</v>
      </c>
      <c r="K97">
        <f t="shared" si="8"/>
        <v>1</v>
      </c>
      <c r="M97">
        <f t="shared" si="9"/>
        <v>1</v>
      </c>
      <c r="N97">
        <f t="shared" si="9"/>
        <v>1.1538461538461537</v>
      </c>
    </row>
    <row r="101" spans="1:14" ht="47.25" x14ac:dyDescent="0.2">
      <c r="A101" s="107" t="s">
        <v>101</v>
      </c>
      <c r="B101" s="108" t="s">
        <v>62</v>
      </c>
      <c r="C101" s="109" t="s">
        <v>63</v>
      </c>
      <c r="D101" s="109" t="s">
        <v>64</v>
      </c>
      <c r="E101" s="109" t="s">
        <v>65</v>
      </c>
      <c r="F101" s="109" t="s">
        <v>66</v>
      </c>
      <c r="G101" s="109" t="s">
        <v>21</v>
      </c>
      <c r="J101" s="211" t="s">
        <v>92</v>
      </c>
      <c r="K101" s="212"/>
      <c r="L101" s="212"/>
      <c r="M101" s="212"/>
      <c r="N101" s="213"/>
    </row>
    <row r="102" spans="1:14" ht="15.75" x14ac:dyDescent="0.2">
      <c r="A102" s="110" t="s">
        <v>2</v>
      </c>
      <c r="B102" s="143">
        <v>1.6</v>
      </c>
      <c r="C102" s="143">
        <v>34</v>
      </c>
      <c r="D102" s="141">
        <v>4</v>
      </c>
      <c r="E102" s="143">
        <v>3.2</v>
      </c>
      <c r="F102" s="143">
        <v>0.35</v>
      </c>
      <c r="G102" s="144">
        <v>0</v>
      </c>
      <c r="J102">
        <f>B102/B122</f>
        <v>1</v>
      </c>
      <c r="K102">
        <f>C102/C122</f>
        <v>1</v>
      </c>
      <c r="M102">
        <f>E102/E122</f>
        <v>0.99071207430340569</v>
      </c>
      <c r="N102">
        <f>F102/F122</f>
        <v>0.85365853658536583</v>
      </c>
    </row>
    <row r="103" spans="1:14" ht="15.75" x14ac:dyDescent="0.2">
      <c r="A103" s="110" t="s">
        <v>3</v>
      </c>
      <c r="B103" s="143">
        <v>1.75</v>
      </c>
      <c r="C103" s="143">
        <v>61.32</v>
      </c>
      <c r="D103" s="146" t="s">
        <v>86</v>
      </c>
      <c r="E103" s="143">
        <v>2.62</v>
      </c>
      <c r="F103" s="143">
        <v>0.51</v>
      </c>
      <c r="G103" s="146">
        <v>0</v>
      </c>
      <c r="J103">
        <f t="shared" ref="J103:K117" si="10">B103/B123</f>
        <v>1</v>
      </c>
      <c r="K103">
        <f t="shared" si="10"/>
        <v>1</v>
      </c>
      <c r="M103">
        <f t="shared" ref="M103:N117" si="11">E103/E123</f>
        <v>0.94244604316546776</v>
      </c>
      <c r="N103">
        <f t="shared" si="11"/>
        <v>0.96226415094339623</v>
      </c>
    </row>
    <row r="104" spans="1:14" ht="15.75" x14ac:dyDescent="0.2">
      <c r="A104" s="110" t="s">
        <v>4</v>
      </c>
      <c r="B104" s="143">
        <v>1.32</v>
      </c>
      <c r="C104" s="143">
        <v>130.80000000000001</v>
      </c>
      <c r="D104" s="141">
        <v>5</v>
      </c>
      <c r="E104" s="143">
        <v>4.99</v>
      </c>
      <c r="F104" s="143">
        <v>0.8</v>
      </c>
      <c r="G104" s="144">
        <v>0</v>
      </c>
      <c r="J104">
        <f t="shared" si="10"/>
        <v>1</v>
      </c>
      <c r="K104">
        <f t="shared" si="10"/>
        <v>1</v>
      </c>
      <c r="M104">
        <f t="shared" si="11"/>
        <v>1</v>
      </c>
      <c r="N104">
        <f t="shared" si="11"/>
        <v>0.96385542168674709</v>
      </c>
    </row>
    <row r="105" spans="1:14" ht="15.75" x14ac:dyDescent="0.2">
      <c r="A105" s="110" t="s">
        <v>5</v>
      </c>
      <c r="B105" s="143">
        <v>1.25</v>
      </c>
      <c r="C105" s="143">
        <v>49.08</v>
      </c>
      <c r="D105" s="142">
        <v>43954</v>
      </c>
      <c r="E105" s="143">
        <v>4</v>
      </c>
      <c r="F105" s="143">
        <v>0.64</v>
      </c>
      <c r="G105" s="144">
        <v>0</v>
      </c>
      <c r="J105">
        <f t="shared" si="10"/>
        <v>0.93283582089552231</v>
      </c>
      <c r="K105">
        <f t="shared" si="10"/>
        <v>1</v>
      </c>
      <c r="M105">
        <f t="shared" si="11"/>
        <v>1</v>
      </c>
      <c r="N105">
        <f t="shared" si="11"/>
        <v>1</v>
      </c>
    </row>
    <row r="106" spans="1:14" ht="15.75" x14ac:dyDescent="0.2">
      <c r="A106" s="110" t="s">
        <v>6</v>
      </c>
      <c r="B106" s="143">
        <v>1.55</v>
      </c>
      <c r="C106" s="143">
        <v>56</v>
      </c>
      <c r="D106" s="146" t="s">
        <v>96</v>
      </c>
      <c r="E106" s="143">
        <v>4.2699999999999996</v>
      </c>
      <c r="F106" s="143">
        <v>0.93</v>
      </c>
      <c r="G106" s="146">
        <v>0</v>
      </c>
      <c r="J106">
        <f t="shared" si="10"/>
        <v>1</v>
      </c>
      <c r="K106">
        <f t="shared" si="10"/>
        <v>1</v>
      </c>
      <c r="M106">
        <f t="shared" si="11"/>
        <v>0.98160919540229885</v>
      </c>
      <c r="N106">
        <f t="shared" si="11"/>
        <v>1</v>
      </c>
    </row>
    <row r="107" spans="1:14" ht="15.75" x14ac:dyDescent="0.2">
      <c r="A107" s="110" t="s">
        <v>7</v>
      </c>
      <c r="B107" s="143">
        <v>1.29</v>
      </c>
      <c r="C107" s="143">
        <v>98.4</v>
      </c>
      <c r="D107" s="141">
        <v>5</v>
      </c>
      <c r="E107" s="143">
        <v>3.73</v>
      </c>
      <c r="F107" s="143">
        <v>1.03</v>
      </c>
      <c r="G107" s="145">
        <v>144</v>
      </c>
      <c r="J107">
        <f t="shared" si="10"/>
        <v>1.032</v>
      </c>
      <c r="K107">
        <f t="shared" si="10"/>
        <v>1</v>
      </c>
      <c r="M107">
        <f t="shared" si="11"/>
        <v>0.9467005076142132</v>
      </c>
      <c r="N107">
        <f t="shared" si="11"/>
        <v>1.0098039215686274</v>
      </c>
    </row>
    <row r="108" spans="1:14" ht="15.75" x14ac:dyDescent="0.2">
      <c r="A108" s="110" t="s">
        <v>14</v>
      </c>
      <c r="B108" s="143">
        <v>1.88</v>
      </c>
      <c r="C108" s="143">
        <v>75</v>
      </c>
      <c r="D108" s="146" t="s">
        <v>97</v>
      </c>
      <c r="E108" s="143">
        <v>3.71</v>
      </c>
      <c r="F108" s="143">
        <v>0.7</v>
      </c>
      <c r="G108" s="145">
        <v>111.6</v>
      </c>
      <c r="J108">
        <f t="shared" si="10"/>
        <v>1</v>
      </c>
      <c r="K108">
        <f t="shared" si="10"/>
        <v>1</v>
      </c>
      <c r="M108">
        <f t="shared" si="11"/>
        <v>1</v>
      </c>
      <c r="N108">
        <f t="shared" si="11"/>
        <v>0.87499999999999989</v>
      </c>
    </row>
    <row r="109" spans="1:14" ht="15.75" x14ac:dyDescent="0.2">
      <c r="A109" s="114" t="s">
        <v>30</v>
      </c>
      <c r="B109" s="143">
        <v>1.95</v>
      </c>
      <c r="C109" s="143">
        <v>30.72</v>
      </c>
      <c r="D109" s="141">
        <v>2.5</v>
      </c>
      <c r="E109" s="143">
        <v>3.98</v>
      </c>
      <c r="F109" s="143">
        <v>0.42</v>
      </c>
      <c r="G109" s="144">
        <v>0</v>
      </c>
      <c r="J109">
        <f t="shared" si="10"/>
        <v>1</v>
      </c>
      <c r="K109">
        <f t="shared" si="10"/>
        <v>1</v>
      </c>
      <c r="M109">
        <f t="shared" si="11"/>
        <v>1</v>
      </c>
      <c r="N109">
        <f t="shared" si="11"/>
        <v>1</v>
      </c>
    </row>
    <row r="110" spans="1:14" ht="15.75" x14ac:dyDescent="0.2">
      <c r="A110" s="110" t="s">
        <v>0</v>
      </c>
      <c r="B110" s="143">
        <v>1.28</v>
      </c>
      <c r="C110" s="143">
        <v>104.76</v>
      </c>
      <c r="D110" s="146" t="s">
        <v>97</v>
      </c>
      <c r="E110" s="143">
        <v>4.57</v>
      </c>
      <c r="F110" s="143">
        <v>0.65</v>
      </c>
      <c r="G110" s="144">
        <v>0</v>
      </c>
      <c r="J110">
        <f t="shared" si="10"/>
        <v>1</v>
      </c>
      <c r="K110">
        <f t="shared" si="10"/>
        <v>0.93870967741935496</v>
      </c>
      <c r="M110">
        <f t="shared" si="11"/>
        <v>1</v>
      </c>
      <c r="N110">
        <f t="shared" si="11"/>
        <v>1</v>
      </c>
    </row>
    <row r="111" spans="1:14" ht="15.75" x14ac:dyDescent="0.2">
      <c r="A111" s="110" t="s">
        <v>8</v>
      </c>
      <c r="B111" s="143">
        <v>1.72</v>
      </c>
      <c r="C111" s="143">
        <v>81</v>
      </c>
      <c r="D111" s="141">
        <v>2.5</v>
      </c>
      <c r="E111" s="143">
        <v>4.41</v>
      </c>
      <c r="F111" s="143">
        <v>0.89</v>
      </c>
      <c r="G111" s="144">
        <v>0</v>
      </c>
      <c r="J111">
        <f t="shared" si="10"/>
        <v>1</v>
      </c>
      <c r="K111">
        <f t="shared" si="10"/>
        <v>1</v>
      </c>
      <c r="M111">
        <f t="shared" si="11"/>
        <v>1</v>
      </c>
      <c r="N111">
        <f t="shared" si="11"/>
        <v>1</v>
      </c>
    </row>
    <row r="112" spans="1:14" ht="15.75" x14ac:dyDescent="0.2">
      <c r="A112" s="110" t="s">
        <v>9</v>
      </c>
      <c r="B112" s="143">
        <v>1.48</v>
      </c>
      <c r="C112" s="143">
        <v>127.34</v>
      </c>
      <c r="D112" s="141">
        <v>6.3</v>
      </c>
      <c r="E112" s="143">
        <v>4.16</v>
      </c>
      <c r="F112" s="145">
        <v>8.35</v>
      </c>
      <c r="G112" s="145">
        <v>44</v>
      </c>
      <c r="J112">
        <f t="shared" si="10"/>
        <v>1</v>
      </c>
      <c r="K112">
        <f t="shared" si="10"/>
        <v>1</v>
      </c>
      <c r="M112">
        <f t="shared" si="11"/>
        <v>1</v>
      </c>
      <c r="N112">
        <f t="shared" si="11"/>
        <v>9.9404761904761898</v>
      </c>
    </row>
    <row r="113" spans="1:14" ht="15.75" x14ac:dyDescent="0.2">
      <c r="A113" s="110" t="s">
        <v>10</v>
      </c>
      <c r="B113" s="143">
        <v>1.45</v>
      </c>
      <c r="C113" s="143">
        <v>36.840000000000003</v>
      </c>
      <c r="D113" s="141">
        <v>2.5</v>
      </c>
      <c r="E113" s="143">
        <v>4</v>
      </c>
      <c r="F113" s="143">
        <v>1.05</v>
      </c>
      <c r="G113" s="144">
        <v>0</v>
      </c>
      <c r="H113" s="151"/>
      <c r="I113" s="151"/>
      <c r="J113">
        <f t="shared" si="10"/>
        <v>1</v>
      </c>
      <c r="K113">
        <f t="shared" si="10"/>
        <v>1</v>
      </c>
      <c r="M113">
        <f t="shared" si="11"/>
        <v>1</v>
      </c>
      <c r="N113">
        <f t="shared" si="11"/>
        <v>1</v>
      </c>
    </row>
    <row r="114" spans="1:14" ht="15.75" x14ac:dyDescent="0.2">
      <c r="A114" s="110" t="s">
        <v>11</v>
      </c>
      <c r="B114" s="143">
        <v>1.84</v>
      </c>
      <c r="C114" s="143">
        <v>84</v>
      </c>
      <c r="D114" s="141">
        <v>5</v>
      </c>
      <c r="E114" s="143">
        <v>2.85</v>
      </c>
      <c r="F114" s="143">
        <v>0.52</v>
      </c>
      <c r="G114" s="145">
        <v>60</v>
      </c>
      <c r="J114">
        <f t="shared" si="10"/>
        <v>1</v>
      </c>
      <c r="K114">
        <f t="shared" si="10"/>
        <v>1</v>
      </c>
      <c r="M114">
        <f t="shared" si="11"/>
        <v>1</v>
      </c>
      <c r="N114">
        <f t="shared" si="11"/>
        <v>0.98113207547169812</v>
      </c>
    </row>
    <row r="115" spans="1:14" ht="15.75" x14ac:dyDescent="0.2">
      <c r="A115" s="110" t="s">
        <v>12</v>
      </c>
      <c r="B115" s="143">
        <v>2.5</v>
      </c>
      <c r="C115" s="143">
        <v>0</v>
      </c>
      <c r="D115" s="141">
        <v>0</v>
      </c>
      <c r="E115" s="143">
        <v>3.99</v>
      </c>
      <c r="F115" s="143">
        <v>0.72</v>
      </c>
      <c r="G115" s="146">
        <v>0</v>
      </c>
      <c r="J115">
        <f t="shared" si="10"/>
        <v>1.0869565217391306</v>
      </c>
      <c r="K115" t="e">
        <f t="shared" si="10"/>
        <v>#DIV/0!</v>
      </c>
      <c r="M115">
        <f t="shared" si="11"/>
        <v>1</v>
      </c>
      <c r="N115">
        <f t="shared" si="11"/>
        <v>1</v>
      </c>
    </row>
    <row r="116" spans="1:14" ht="15.75" x14ac:dyDescent="0.2">
      <c r="A116" s="114" t="s">
        <v>1</v>
      </c>
      <c r="B116" s="153">
        <v>1.07</v>
      </c>
      <c r="C116" s="143">
        <v>60</v>
      </c>
      <c r="D116" s="170">
        <v>44015</v>
      </c>
      <c r="E116" s="143">
        <v>4.17</v>
      </c>
      <c r="F116" s="143">
        <v>0.67</v>
      </c>
      <c r="G116" s="146">
        <v>0</v>
      </c>
      <c r="J116">
        <f t="shared" si="10"/>
        <v>1</v>
      </c>
      <c r="K116">
        <f t="shared" si="10"/>
        <v>1</v>
      </c>
      <c r="M116">
        <f t="shared" si="11"/>
        <v>1</v>
      </c>
      <c r="N116">
        <f t="shared" si="11"/>
        <v>1</v>
      </c>
    </row>
    <row r="117" spans="1:14" ht="15.75" x14ac:dyDescent="0.2">
      <c r="A117" s="110" t="s">
        <v>13</v>
      </c>
      <c r="B117" s="153">
        <v>0.89</v>
      </c>
      <c r="C117" s="153">
        <v>69.48</v>
      </c>
      <c r="D117" s="141">
        <v>2.5</v>
      </c>
      <c r="E117" s="143">
        <v>2.69</v>
      </c>
      <c r="F117" s="143">
        <v>0.52</v>
      </c>
      <c r="G117" s="145">
        <v>43.2</v>
      </c>
      <c r="J117">
        <f t="shared" si="10"/>
        <v>1.0113636363636365</v>
      </c>
      <c r="K117">
        <f t="shared" si="10"/>
        <v>1</v>
      </c>
      <c r="M117">
        <f t="shared" si="11"/>
        <v>1.1024590163934427</v>
      </c>
      <c r="N117">
        <f t="shared" si="11"/>
        <v>1</v>
      </c>
    </row>
    <row r="121" spans="1:14" ht="47.25" customHeight="1" x14ac:dyDescent="0.2">
      <c r="A121" s="107" t="s">
        <v>95</v>
      </c>
      <c r="B121" s="108" t="s">
        <v>62</v>
      </c>
      <c r="C121" s="109" t="s">
        <v>63</v>
      </c>
      <c r="D121" s="109" t="s">
        <v>64</v>
      </c>
      <c r="E121" s="109" t="s">
        <v>65</v>
      </c>
      <c r="F121" s="109" t="s">
        <v>66</v>
      </c>
      <c r="G121" s="109" t="s">
        <v>21</v>
      </c>
      <c r="J121" s="211" t="s">
        <v>92</v>
      </c>
      <c r="K121" s="212"/>
      <c r="L121" s="212"/>
      <c r="M121" s="212"/>
      <c r="N121" s="213"/>
    </row>
    <row r="122" spans="1:14" ht="15.75" x14ac:dyDescent="0.2">
      <c r="A122" s="110" t="s">
        <v>2</v>
      </c>
      <c r="B122" s="143">
        <v>1.6</v>
      </c>
      <c r="C122" s="143">
        <v>34</v>
      </c>
      <c r="D122" s="141">
        <v>4</v>
      </c>
      <c r="E122" s="143">
        <v>3.23</v>
      </c>
      <c r="F122" s="143">
        <v>0.41</v>
      </c>
      <c r="G122" s="144">
        <v>0</v>
      </c>
      <c r="J122">
        <f>B123/B141</f>
        <v>1.129032258064516</v>
      </c>
      <c r="K122">
        <f>C123/C141</f>
        <v>1.9780645161290322</v>
      </c>
      <c r="M122">
        <f>E123/E141</f>
        <v>0.92666666666666664</v>
      </c>
      <c r="N122">
        <f>F123/F141</f>
        <v>1.5142857142857145</v>
      </c>
    </row>
    <row r="123" spans="1:14" ht="15.75" x14ac:dyDescent="0.2">
      <c r="A123" s="110" t="s">
        <v>3</v>
      </c>
      <c r="B123" s="143">
        <v>1.75</v>
      </c>
      <c r="C123" s="143">
        <v>61.32</v>
      </c>
      <c r="D123" s="146" t="s">
        <v>86</v>
      </c>
      <c r="E123" s="143">
        <v>2.78</v>
      </c>
      <c r="F123" s="143">
        <v>0.53</v>
      </c>
      <c r="G123" s="146">
        <v>0</v>
      </c>
      <c r="J123">
        <f>B123/B142</f>
        <v>1</v>
      </c>
      <c r="K123">
        <f>C123/C142</f>
        <v>1</v>
      </c>
      <c r="M123">
        <f>E123/E142</f>
        <v>0.94880546075085315</v>
      </c>
      <c r="N123">
        <f>F123/F142</f>
        <v>1</v>
      </c>
    </row>
    <row r="124" spans="1:14" ht="15.75" x14ac:dyDescent="0.2">
      <c r="A124" s="110" t="s">
        <v>4</v>
      </c>
      <c r="B124" s="143">
        <v>1.32</v>
      </c>
      <c r="C124" s="143">
        <v>130.80000000000001</v>
      </c>
      <c r="D124" s="141">
        <v>5</v>
      </c>
      <c r="E124" s="143">
        <v>4.99</v>
      </c>
      <c r="F124" s="143">
        <v>0.83</v>
      </c>
      <c r="G124" s="144">
        <v>0</v>
      </c>
      <c r="J124">
        <f t="shared" ref="J124:K134" si="12">B124/B143</f>
        <v>1.2452830188679245</v>
      </c>
      <c r="K124">
        <f t="shared" si="12"/>
        <v>1</v>
      </c>
      <c r="M124">
        <f t="shared" ref="M124:N137" si="13">E124/E143</f>
        <v>1</v>
      </c>
      <c r="N124">
        <f t="shared" si="13"/>
        <v>1.0506329113924049</v>
      </c>
    </row>
    <row r="125" spans="1:14" ht="15.75" x14ac:dyDescent="0.2">
      <c r="A125" s="110" t="s">
        <v>5</v>
      </c>
      <c r="B125" s="143">
        <v>1.34</v>
      </c>
      <c r="C125" s="143">
        <v>49.08</v>
      </c>
      <c r="D125" s="142">
        <v>43588</v>
      </c>
      <c r="E125" s="143">
        <v>4</v>
      </c>
      <c r="F125" s="143">
        <v>0.64</v>
      </c>
      <c r="G125" s="144">
        <v>0</v>
      </c>
      <c r="J125">
        <f t="shared" si="12"/>
        <v>1.0720000000000001</v>
      </c>
      <c r="K125">
        <f t="shared" si="12"/>
        <v>1</v>
      </c>
      <c r="M125">
        <f t="shared" si="13"/>
        <v>1</v>
      </c>
      <c r="N125">
        <f t="shared" si="13"/>
        <v>1</v>
      </c>
    </row>
    <row r="126" spans="1:14" ht="15.75" x14ac:dyDescent="0.2">
      <c r="A126" s="110" t="s">
        <v>6</v>
      </c>
      <c r="B126" s="143">
        <v>1.55</v>
      </c>
      <c r="C126" s="143">
        <v>56</v>
      </c>
      <c r="D126" s="146" t="s">
        <v>96</v>
      </c>
      <c r="E126" s="143">
        <v>4.3499999999999996</v>
      </c>
      <c r="F126" s="143">
        <v>0.93</v>
      </c>
      <c r="G126" s="146">
        <v>0</v>
      </c>
      <c r="J126">
        <f t="shared" si="12"/>
        <v>1</v>
      </c>
      <c r="K126">
        <f t="shared" si="12"/>
        <v>1.4358974358974359</v>
      </c>
      <c r="M126">
        <f t="shared" si="13"/>
        <v>1</v>
      </c>
      <c r="N126">
        <f t="shared" si="13"/>
        <v>1</v>
      </c>
    </row>
    <row r="127" spans="1:14" ht="15.75" x14ac:dyDescent="0.2">
      <c r="A127" s="110" t="s">
        <v>7</v>
      </c>
      <c r="B127" s="143">
        <v>1.25</v>
      </c>
      <c r="C127" s="143">
        <v>98.4</v>
      </c>
      <c r="D127" s="141">
        <v>5</v>
      </c>
      <c r="E127" s="143">
        <v>3.94</v>
      </c>
      <c r="F127" s="143">
        <v>1.02</v>
      </c>
      <c r="G127" s="145">
        <v>144</v>
      </c>
      <c r="J127">
        <f t="shared" si="12"/>
        <v>1.0964912280701755</v>
      </c>
      <c r="K127">
        <f t="shared" si="12"/>
        <v>1</v>
      </c>
      <c r="M127">
        <f t="shared" si="13"/>
        <v>1.0914127423822715</v>
      </c>
      <c r="N127">
        <f t="shared" si="13"/>
        <v>1.0515463917525774</v>
      </c>
    </row>
    <row r="128" spans="1:14" ht="15.75" x14ac:dyDescent="0.2">
      <c r="A128" s="110" t="s">
        <v>14</v>
      </c>
      <c r="B128" s="143">
        <v>1.88</v>
      </c>
      <c r="C128" s="143">
        <v>75</v>
      </c>
      <c r="D128" s="141">
        <v>5</v>
      </c>
      <c r="E128" s="143">
        <v>3.71</v>
      </c>
      <c r="F128" s="143">
        <v>0.8</v>
      </c>
      <c r="G128" s="145">
        <v>111.6</v>
      </c>
      <c r="J128">
        <f t="shared" si="12"/>
        <v>1</v>
      </c>
      <c r="K128">
        <f t="shared" si="12"/>
        <v>1</v>
      </c>
      <c r="M128">
        <f t="shared" si="13"/>
        <v>1</v>
      </c>
      <c r="N128">
        <f t="shared" si="13"/>
        <v>0.88888888888888895</v>
      </c>
    </row>
    <row r="129" spans="1:14" ht="15.75" x14ac:dyDescent="0.2">
      <c r="A129" s="114" t="s">
        <v>30</v>
      </c>
      <c r="B129" s="143">
        <v>1.95</v>
      </c>
      <c r="C129" s="143">
        <v>30.72</v>
      </c>
      <c r="D129" s="141">
        <v>2.5</v>
      </c>
      <c r="E129" s="143">
        <v>3.98</v>
      </c>
      <c r="F129" s="143">
        <v>0.42</v>
      </c>
      <c r="G129" s="144">
        <v>0</v>
      </c>
      <c r="J129">
        <f t="shared" si="12"/>
        <v>1.0597826086956521</v>
      </c>
      <c r="K129">
        <f t="shared" si="12"/>
        <v>1</v>
      </c>
      <c r="M129">
        <f t="shared" si="13"/>
        <v>1.0257731958762888</v>
      </c>
      <c r="N129">
        <f t="shared" si="13"/>
        <v>1.0499999999999998</v>
      </c>
    </row>
    <row r="130" spans="1:14" ht="15.75" x14ac:dyDescent="0.2">
      <c r="A130" s="110" t="s">
        <v>0</v>
      </c>
      <c r="B130" s="143">
        <v>1.28</v>
      </c>
      <c r="C130" s="143">
        <v>111.6</v>
      </c>
      <c r="D130" s="146" t="s">
        <v>97</v>
      </c>
      <c r="E130" s="143">
        <v>4.57</v>
      </c>
      <c r="F130" s="143">
        <v>0.65</v>
      </c>
      <c r="G130" s="144">
        <v>0</v>
      </c>
      <c r="J130">
        <f t="shared" si="12"/>
        <v>1.0940170940170941</v>
      </c>
      <c r="K130">
        <f t="shared" si="12"/>
        <v>1</v>
      </c>
      <c r="M130">
        <f t="shared" si="13"/>
        <v>1.0088300220750552</v>
      </c>
      <c r="N130">
        <f t="shared" si="13"/>
        <v>0.97014925373134331</v>
      </c>
    </row>
    <row r="131" spans="1:14" ht="15.75" x14ac:dyDescent="0.2">
      <c r="A131" s="110" t="s">
        <v>8</v>
      </c>
      <c r="B131" s="143">
        <v>1.72</v>
      </c>
      <c r="C131" s="143">
        <v>81</v>
      </c>
      <c r="D131" s="141">
        <v>2.5</v>
      </c>
      <c r="E131" s="143">
        <v>4.41</v>
      </c>
      <c r="F131" s="143">
        <v>0.89</v>
      </c>
      <c r="G131" s="144">
        <v>0</v>
      </c>
      <c r="J131">
        <f t="shared" si="12"/>
        <v>1</v>
      </c>
      <c r="K131">
        <f t="shared" si="12"/>
        <v>1</v>
      </c>
      <c r="M131">
        <f t="shared" si="13"/>
        <v>1</v>
      </c>
      <c r="N131">
        <f t="shared" si="13"/>
        <v>1</v>
      </c>
    </row>
    <row r="132" spans="1:14" ht="15.75" x14ac:dyDescent="0.2">
      <c r="A132" s="110" t="s">
        <v>9</v>
      </c>
      <c r="B132" s="143">
        <v>1.48</v>
      </c>
      <c r="C132" s="143">
        <v>127.34</v>
      </c>
      <c r="D132" s="141">
        <v>6.3</v>
      </c>
      <c r="E132" s="143">
        <v>4.16</v>
      </c>
      <c r="F132" s="145">
        <v>0.84</v>
      </c>
      <c r="G132" s="145">
        <v>44</v>
      </c>
      <c r="J132">
        <f t="shared" si="12"/>
        <v>1</v>
      </c>
      <c r="K132">
        <f t="shared" si="12"/>
        <v>1</v>
      </c>
      <c r="M132">
        <f t="shared" si="13"/>
        <v>1</v>
      </c>
      <c r="N132">
        <f t="shared" si="13"/>
        <v>1.0059880239520957</v>
      </c>
    </row>
    <row r="133" spans="1:14" ht="15.75" x14ac:dyDescent="0.2">
      <c r="A133" s="110" t="s">
        <v>10</v>
      </c>
      <c r="B133" s="143">
        <v>1.45</v>
      </c>
      <c r="C133" s="143">
        <v>36.840000000000003</v>
      </c>
      <c r="D133" s="141">
        <v>3.5</v>
      </c>
      <c r="E133" s="143">
        <v>4</v>
      </c>
      <c r="F133" s="143">
        <v>1.05</v>
      </c>
      <c r="G133" s="144">
        <v>0</v>
      </c>
      <c r="H133" s="151"/>
      <c r="I133" s="151"/>
      <c r="J133">
        <f t="shared" si="12"/>
        <v>1</v>
      </c>
      <c r="K133">
        <f t="shared" si="12"/>
        <v>1</v>
      </c>
      <c r="M133">
        <f t="shared" si="13"/>
        <v>0.970873786407767</v>
      </c>
      <c r="N133">
        <f t="shared" si="13"/>
        <v>0.99056603773584906</v>
      </c>
    </row>
    <row r="134" spans="1:14" ht="15.75" x14ac:dyDescent="0.2">
      <c r="A134" s="110" t="s">
        <v>11</v>
      </c>
      <c r="B134" s="143">
        <v>1.84</v>
      </c>
      <c r="C134" s="143">
        <v>84</v>
      </c>
      <c r="D134" s="141">
        <v>5</v>
      </c>
      <c r="E134" s="143">
        <v>2.85</v>
      </c>
      <c r="F134" s="143">
        <v>0.53</v>
      </c>
      <c r="G134" s="145">
        <v>48</v>
      </c>
      <c r="J134">
        <f t="shared" si="12"/>
        <v>1</v>
      </c>
      <c r="K134">
        <f t="shared" si="12"/>
        <v>1</v>
      </c>
      <c r="M134">
        <f t="shared" si="13"/>
        <v>1</v>
      </c>
      <c r="N134">
        <f t="shared" si="13"/>
        <v>1</v>
      </c>
    </row>
    <row r="135" spans="1:14" ht="15.75" x14ac:dyDescent="0.2">
      <c r="A135" s="110" t="s">
        <v>12</v>
      </c>
      <c r="B135" s="143">
        <v>2.2999999999999998</v>
      </c>
      <c r="C135" s="143">
        <v>0</v>
      </c>
      <c r="D135" s="141">
        <v>2.5</v>
      </c>
      <c r="E135" s="143">
        <v>3.99</v>
      </c>
      <c r="F135" s="143">
        <v>0.72</v>
      </c>
      <c r="G135" s="146">
        <v>0</v>
      </c>
      <c r="J135">
        <f>B135/B154</f>
        <v>1.0454545454545452</v>
      </c>
      <c r="M135">
        <f t="shared" si="13"/>
        <v>1</v>
      </c>
      <c r="N135">
        <f t="shared" si="13"/>
        <v>1</v>
      </c>
    </row>
    <row r="136" spans="1:14" ht="15.75" x14ac:dyDescent="0.2">
      <c r="A136" s="114" t="s">
        <v>1</v>
      </c>
      <c r="B136" s="153">
        <v>1.07</v>
      </c>
      <c r="C136" s="143">
        <v>60</v>
      </c>
      <c r="D136" s="170" t="s">
        <v>98</v>
      </c>
      <c r="E136" s="143">
        <v>4.17</v>
      </c>
      <c r="F136" s="143">
        <v>0.67</v>
      </c>
      <c r="G136" s="146">
        <v>0</v>
      </c>
      <c r="J136">
        <f>B136/B155</f>
        <v>1</v>
      </c>
      <c r="K136">
        <f>C136/C155</f>
        <v>1</v>
      </c>
      <c r="M136">
        <f t="shared" si="13"/>
        <v>0.98349056603773577</v>
      </c>
      <c r="N136">
        <f t="shared" si="13"/>
        <v>0.91780821917808231</v>
      </c>
    </row>
    <row r="137" spans="1:14" ht="15.75" x14ac:dyDescent="0.2">
      <c r="A137" s="110" t="s">
        <v>13</v>
      </c>
      <c r="B137" s="153">
        <v>0.88</v>
      </c>
      <c r="C137" s="153">
        <v>69.48</v>
      </c>
      <c r="D137" s="141">
        <v>2.5</v>
      </c>
      <c r="E137" s="143">
        <v>2.44</v>
      </c>
      <c r="F137" s="143">
        <v>0.52</v>
      </c>
      <c r="G137" s="145">
        <v>43.2</v>
      </c>
      <c r="J137">
        <f>B137/B156</f>
        <v>1</v>
      </c>
      <c r="K137">
        <f>C137/C156</f>
        <v>1</v>
      </c>
      <c r="M137">
        <f t="shared" si="13"/>
        <v>1.0382978723404255</v>
      </c>
      <c r="N137">
        <f t="shared" si="13"/>
        <v>1</v>
      </c>
    </row>
    <row r="138" spans="1:14" ht="15.75" x14ac:dyDescent="0.2">
      <c r="A138" s="140"/>
    </row>
    <row r="140" spans="1:14" ht="47.25" x14ac:dyDescent="0.2">
      <c r="A140" s="107" t="s">
        <v>93</v>
      </c>
      <c r="B140" s="108" t="s">
        <v>62</v>
      </c>
      <c r="C140" s="109" t="s">
        <v>63</v>
      </c>
      <c r="D140" s="109" t="s">
        <v>64</v>
      </c>
      <c r="E140" s="109" t="s">
        <v>65</v>
      </c>
      <c r="F140" s="109" t="s">
        <v>66</v>
      </c>
      <c r="G140" s="109" t="s">
        <v>21</v>
      </c>
      <c r="J140" s="211" t="s">
        <v>92</v>
      </c>
      <c r="K140" s="214"/>
      <c r="L140" s="214"/>
      <c r="M140" s="214"/>
      <c r="N140" s="215"/>
    </row>
    <row r="141" spans="1:14" ht="15.75" x14ac:dyDescent="0.2">
      <c r="A141" s="110" t="s">
        <v>2</v>
      </c>
      <c r="B141" s="143">
        <v>1.55</v>
      </c>
      <c r="C141" s="143">
        <v>31</v>
      </c>
      <c r="D141" s="141">
        <v>2.5</v>
      </c>
      <c r="E141" s="143">
        <v>3</v>
      </c>
      <c r="F141" s="143">
        <v>0.35</v>
      </c>
      <c r="G141" s="144">
        <v>0</v>
      </c>
      <c r="J141">
        <f t="shared" ref="J141:K153" si="14">B141/B179</f>
        <v>1</v>
      </c>
      <c r="K141">
        <f t="shared" si="14"/>
        <v>1</v>
      </c>
      <c r="M141">
        <f t="shared" ref="M141:N156" si="15">E141/E179</f>
        <v>1</v>
      </c>
      <c r="N141">
        <f t="shared" si="15"/>
        <v>1</v>
      </c>
    </row>
    <row r="142" spans="1:14" ht="15.75" x14ac:dyDescent="0.2">
      <c r="A142" s="110" t="s">
        <v>3</v>
      </c>
      <c r="B142" s="143">
        <v>1.75</v>
      </c>
      <c r="C142" s="143">
        <v>61.32</v>
      </c>
      <c r="D142" s="141">
        <v>2.5</v>
      </c>
      <c r="E142" s="143">
        <v>2.93</v>
      </c>
      <c r="F142" s="143">
        <v>0.53</v>
      </c>
      <c r="G142" s="146">
        <v>0</v>
      </c>
      <c r="J142">
        <f t="shared" si="14"/>
        <v>1</v>
      </c>
      <c r="K142">
        <f t="shared" si="14"/>
        <v>1</v>
      </c>
      <c r="M142">
        <f t="shared" si="15"/>
        <v>0.94212218649517698</v>
      </c>
      <c r="N142">
        <f t="shared" si="15"/>
        <v>0.92982456140350889</v>
      </c>
    </row>
    <row r="143" spans="1:14" ht="15.75" x14ac:dyDescent="0.2">
      <c r="A143" s="110" t="s">
        <v>4</v>
      </c>
      <c r="B143" s="143">
        <v>1.06</v>
      </c>
      <c r="C143" s="143">
        <v>130.80000000000001</v>
      </c>
      <c r="D143" s="141">
        <v>5</v>
      </c>
      <c r="E143" s="143">
        <v>4.99</v>
      </c>
      <c r="F143" s="143">
        <v>0.79</v>
      </c>
      <c r="G143" s="144">
        <v>0</v>
      </c>
      <c r="J143">
        <f t="shared" si="14"/>
        <v>1</v>
      </c>
      <c r="K143">
        <f t="shared" si="14"/>
        <v>1</v>
      </c>
      <c r="M143">
        <f t="shared" si="15"/>
        <v>1.0225409836065575</v>
      </c>
      <c r="N143">
        <f t="shared" si="15"/>
        <v>1.1335916200315685</v>
      </c>
    </row>
    <row r="144" spans="1:14" ht="15.75" x14ac:dyDescent="0.2">
      <c r="A144" s="110" t="s">
        <v>5</v>
      </c>
      <c r="B144" s="143">
        <v>1.25</v>
      </c>
      <c r="C144" s="143">
        <v>49.08</v>
      </c>
      <c r="D144" s="142">
        <v>2.5</v>
      </c>
      <c r="E144" s="143">
        <v>4</v>
      </c>
      <c r="F144" s="143">
        <v>0.64</v>
      </c>
      <c r="G144" s="144">
        <v>0</v>
      </c>
      <c r="J144">
        <f t="shared" si="14"/>
        <v>1</v>
      </c>
      <c r="K144">
        <f t="shared" si="14"/>
        <v>1</v>
      </c>
      <c r="M144">
        <f t="shared" si="15"/>
        <v>1</v>
      </c>
      <c r="N144">
        <f t="shared" si="15"/>
        <v>1</v>
      </c>
    </row>
    <row r="145" spans="1:14" ht="15.75" x14ac:dyDescent="0.2">
      <c r="A145" s="110" t="s">
        <v>6</v>
      </c>
      <c r="B145" s="143">
        <v>1.55</v>
      </c>
      <c r="C145" s="143">
        <v>39</v>
      </c>
      <c r="D145" s="141">
        <v>12</v>
      </c>
      <c r="E145" s="143">
        <v>4.3499999999999996</v>
      </c>
      <c r="F145" s="143">
        <v>0.93</v>
      </c>
      <c r="G145" s="146">
        <v>0</v>
      </c>
      <c r="J145">
        <f t="shared" si="14"/>
        <v>1</v>
      </c>
      <c r="K145">
        <f t="shared" si="14"/>
        <v>1</v>
      </c>
      <c r="M145">
        <f t="shared" si="15"/>
        <v>1</v>
      </c>
      <c r="N145">
        <f t="shared" si="15"/>
        <v>1</v>
      </c>
    </row>
    <row r="146" spans="1:14" ht="15.75" x14ac:dyDescent="0.2">
      <c r="A146" s="110" t="s">
        <v>7</v>
      </c>
      <c r="B146" s="143">
        <v>1.1399999999999999</v>
      </c>
      <c r="C146" s="143">
        <v>98.4</v>
      </c>
      <c r="D146" s="141">
        <v>2.5</v>
      </c>
      <c r="E146" s="143">
        <v>3.61</v>
      </c>
      <c r="F146" s="143">
        <v>0.97</v>
      </c>
      <c r="G146" s="145">
        <v>144</v>
      </c>
      <c r="J146">
        <f t="shared" si="14"/>
        <v>1.0088495575221239</v>
      </c>
      <c r="K146">
        <f t="shared" si="14"/>
        <v>0.97619047619047628</v>
      </c>
      <c r="M146">
        <f t="shared" si="15"/>
        <v>0.98365122615803813</v>
      </c>
      <c r="N146">
        <f t="shared" si="15"/>
        <v>0.97979797979797978</v>
      </c>
    </row>
    <row r="147" spans="1:14" ht="15.75" x14ac:dyDescent="0.2">
      <c r="A147" s="110" t="s">
        <v>14</v>
      </c>
      <c r="B147" s="143">
        <v>1.88</v>
      </c>
      <c r="C147" s="143">
        <v>75</v>
      </c>
      <c r="D147" s="141">
        <v>5</v>
      </c>
      <c r="E147" s="143">
        <v>3.71</v>
      </c>
      <c r="F147" s="143">
        <v>0.9</v>
      </c>
      <c r="G147" s="145">
        <v>111.6</v>
      </c>
      <c r="J147">
        <f t="shared" si="14"/>
        <v>1.2702702702702702</v>
      </c>
      <c r="K147">
        <f t="shared" si="14"/>
        <v>1</v>
      </c>
      <c r="M147">
        <f t="shared" si="15"/>
        <v>1</v>
      </c>
      <c r="N147">
        <f t="shared" si="15"/>
        <v>1</v>
      </c>
    </row>
    <row r="148" spans="1:14" ht="15.75" x14ac:dyDescent="0.2">
      <c r="A148" s="114" t="s">
        <v>30</v>
      </c>
      <c r="B148" s="143">
        <v>1.84</v>
      </c>
      <c r="C148" s="143">
        <v>30.72</v>
      </c>
      <c r="D148" s="141">
        <v>2.5</v>
      </c>
      <c r="E148" s="143">
        <v>3.88</v>
      </c>
      <c r="F148" s="143">
        <v>0.4</v>
      </c>
      <c r="G148" s="144">
        <v>0</v>
      </c>
      <c r="J148">
        <f t="shared" si="14"/>
        <v>1</v>
      </c>
      <c r="K148">
        <f t="shared" si="14"/>
        <v>1</v>
      </c>
      <c r="M148">
        <f t="shared" si="15"/>
        <v>1</v>
      </c>
      <c r="N148">
        <f t="shared" si="15"/>
        <v>1</v>
      </c>
    </row>
    <row r="149" spans="1:14" ht="15.75" x14ac:dyDescent="0.2">
      <c r="A149" s="110" t="s">
        <v>0</v>
      </c>
      <c r="B149" s="143">
        <v>1.17</v>
      </c>
      <c r="C149" s="143">
        <v>111.6</v>
      </c>
      <c r="D149" s="141">
        <v>5</v>
      </c>
      <c r="E149" s="143">
        <v>4.53</v>
      </c>
      <c r="F149" s="143">
        <v>0.67</v>
      </c>
      <c r="G149" s="144">
        <v>0</v>
      </c>
      <c r="J149">
        <f t="shared" si="14"/>
        <v>1.0540540540540539</v>
      </c>
      <c r="K149">
        <f t="shared" si="14"/>
        <v>0.93561368209255524</v>
      </c>
      <c r="M149">
        <f t="shared" si="15"/>
        <v>1.063380281690141</v>
      </c>
      <c r="N149">
        <f t="shared" si="15"/>
        <v>1.0307692307692309</v>
      </c>
    </row>
    <row r="150" spans="1:14" ht="15.75" x14ac:dyDescent="0.2">
      <c r="A150" s="110" t="s">
        <v>8</v>
      </c>
      <c r="B150" s="143">
        <v>1.72</v>
      </c>
      <c r="C150" s="143">
        <v>81</v>
      </c>
      <c r="D150" s="141">
        <v>2.5</v>
      </c>
      <c r="E150" s="143">
        <v>4.41</v>
      </c>
      <c r="F150" s="143">
        <v>0.89</v>
      </c>
      <c r="G150" s="144">
        <v>0</v>
      </c>
      <c r="J150">
        <f t="shared" si="14"/>
        <v>1</v>
      </c>
      <c r="K150">
        <f t="shared" si="14"/>
        <v>1</v>
      </c>
      <c r="M150">
        <f t="shared" si="15"/>
        <v>1.0376470588235294</v>
      </c>
      <c r="N150">
        <f t="shared" si="15"/>
        <v>1.0595238095238095</v>
      </c>
    </row>
    <row r="151" spans="1:14" ht="15.75" x14ac:dyDescent="0.2">
      <c r="A151" s="110" t="s">
        <v>9</v>
      </c>
      <c r="B151" s="143">
        <v>1.48</v>
      </c>
      <c r="C151" s="143">
        <v>127.34</v>
      </c>
      <c r="D151" s="141">
        <v>6.3</v>
      </c>
      <c r="E151" s="143">
        <v>4.16</v>
      </c>
      <c r="F151" s="143">
        <v>0.83499999999999996</v>
      </c>
      <c r="G151" s="145">
        <v>44</v>
      </c>
      <c r="J151">
        <f t="shared" si="14"/>
        <v>1</v>
      </c>
      <c r="K151">
        <f t="shared" si="14"/>
        <v>1</v>
      </c>
      <c r="M151">
        <f t="shared" si="15"/>
        <v>1</v>
      </c>
      <c r="N151">
        <f t="shared" si="15"/>
        <v>1</v>
      </c>
    </row>
    <row r="152" spans="1:14" ht="15.75" x14ac:dyDescent="0.2">
      <c r="A152" s="110" t="s">
        <v>10</v>
      </c>
      <c r="B152" s="143">
        <v>1.45</v>
      </c>
      <c r="C152" s="143">
        <v>36.840000000000003</v>
      </c>
      <c r="D152" s="141">
        <v>5</v>
      </c>
      <c r="E152" s="143">
        <v>4.12</v>
      </c>
      <c r="F152" s="143">
        <v>1.06</v>
      </c>
      <c r="G152" s="144">
        <v>0</v>
      </c>
      <c r="J152">
        <f t="shared" si="14"/>
        <v>1.074074074074074</v>
      </c>
      <c r="K152">
        <f t="shared" si="14"/>
        <v>1</v>
      </c>
      <c r="M152">
        <f t="shared" si="15"/>
        <v>0.87473460721868368</v>
      </c>
      <c r="N152">
        <f t="shared" si="15"/>
        <v>0.99065420560747663</v>
      </c>
    </row>
    <row r="153" spans="1:14" ht="15.75" x14ac:dyDescent="0.2">
      <c r="A153" s="110" t="s">
        <v>11</v>
      </c>
      <c r="B153" s="143">
        <v>1.84</v>
      </c>
      <c r="C153" s="143">
        <v>84</v>
      </c>
      <c r="D153" s="141">
        <v>5</v>
      </c>
      <c r="E153" s="143">
        <v>2.85</v>
      </c>
      <c r="F153" s="143">
        <v>0.53</v>
      </c>
      <c r="G153" s="145">
        <v>48</v>
      </c>
      <c r="J153">
        <f t="shared" si="14"/>
        <v>0.92462311557788945</v>
      </c>
      <c r="K153">
        <f t="shared" si="14"/>
        <v>1</v>
      </c>
      <c r="M153">
        <f t="shared" si="15"/>
        <v>0.81896551724137934</v>
      </c>
      <c r="N153">
        <f t="shared" si="15"/>
        <v>1.2045454545454546</v>
      </c>
    </row>
    <row r="154" spans="1:14" ht="15.75" x14ac:dyDescent="0.2">
      <c r="A154" s="110" t="s">
        <v>12</v>
      </c>
      <c r="B154" s="143">
        <v>2.2000000000000002</v>
      </c>
      <c r="C154" s="143">
        <v>0</v>
      </c>
      <c r="D154" s="141">
        <v>2.5</v>
      </c>
      <c r="E154" s="143">
        <v>3.99</v>
      </c>
      <c r="F154" s="143">
        <v>0.72</v>
      </c>
      <c r="G154" s="146">
        <v>0</v>
      </c>
      <c r="J154">
        <f>B154/B192</f>
        <v>1</v>
      </c>
      <c r="M154">
        <f t="shared" si="15"/>
        <v>1</v>
      </c>
      <c r="N154">
        <f t="shared" si="15"/>
        <v>1</v>
      </c>
    </row>
    <row r="155" spans="1:14" ht="15.75" x14ac:dyDescent="0.2">
      <c r="A155" s="114" t="s">
        <v>1</v>
      </c>
      <c r="B155" s="153">
        <v>1.07</v>
      </c>
      <c r="C155" s="143">
        <v>60</v>
      </c>
      <c r="D155" s="147">
        <v>43284</v>
      </c>
      <c r="E155" s="143">
        <v>4.24</v>
      </c>
      <c r="F155" s="143">
        <v>0.73</v>
      </c>
      <c r="G155" s="146">
        <v>0</v>
      </c>
      <c r="J155">
        <f>B155/B193</f>
        <v>0.9224137931034484</v>
      </c>
      <c r="K155">
        <f>C155/C193</f>
        <v>1</v>
      </c>
      <c r="M155">
        <f t="shared" si="15"/>
        <v>0.97921478060046196</v>
      </c>
      <c r="N155">
        <f t="shared" si="15"/>
        <v>1.0138888888888888</v>
      </c>
    </row>
    <row r="156" spans="1:14" ht="15.75" x14ac:dyDescent="0.2">
      <c r="A156" s="110" t="s">
        <v>13</v>
      </c>
      <c r="B156" s="153">
        <v>0.88</v>
      </c>
      <c r="C156" s="153">
        <v>69.48</v>
      </c>
      <c r="D156" s="141">
        <v>2.5</v>
      </c>
      <c r="E156" s="143">
        <v>2.35</v>
      </c>
      <c r="F156" s="143">
        <v>0.52</v>
      </c>
      <c r="G156" s="145">
        <v>43.2</v>
      </c>
      <c r="J156">
        <f>B156/B194</f>
        <v>1</v>
      </c>
      <c r="K156">
        <f>C156/C194</f>
        <v>1</v>
      </c>
      <c r="M156">
        <f t="shared" si="15"/>
        <v>1.0217391304347827</v>
      </c>
      <c r="N156">
        <f t="shared" si="15"/>
        <v>1.04</v>
      </c>
    </row>
    <row r="157" spans="1:14" ht="15.75" x14ac:dyDescent="0.2">
      <c r="A157" s="140"/>
    </row>
    <row r="159" spans="1:14" ht="47.25" x14ac:dyDescent="0.2">
      <c r="A159" s="107" t="s">
        <v>90</v>
      </c>
      <c r="B159" s="108" t="s">
        <v>62</v>
      </c>
      <c r="C159" s="109" t="s">
        <v>63</v>
      </c>
      <c r="D159" s="109" t="s">
        <v>64</v>
      </c>
      <c r="E159" s="109" t="s">
        <v>65</v>
      </c>
      <c r="F159" s="109" t="s">
        <v>66</v>
      </c>
      <c r="G159" s="109" t="s">
        <v>21</v>
      </c>
    </row>
    <row r="160" spans="1:14" ht="15.75" x14ac:dyDescent="0.2">
      <c r="A160" s="110" t="s">
        <v>2</v>
      </c>
      <c r="B160" s="143">
        <v>1.55</v>
      </c>
      <c r="C160" s="143">
        <v>31</v>
      </c>
      <c r="D160" s="141">
        <v>2.5</v>
      </c>
      <c r="E160" s="143">
        <v>3</v>
      </c>
      <c r="F160" s="143">
        <v>0.35</v>
      </c>
      <c r="G160" s="146">
        <v>0</v>
      </c>
    </row>
    <row r="161" spans="1:9" ht="15.75" x14ac:dyDescent="0.2">
      <c r="A161" s="110" t="s">
        <v>3</v>
      </c>
      <c r="B161" s="143">
        <v>1.75</v>
      </c>
      <c r="C161" s="143">
        <v>61.32</v>
      </c>
      <c r="D161" s="144">
        <v>5</v>
      </c>
      <c r="E161" s="143">
        <v>3.04</v>
      </c>
      <c r="F161" s="143">
        <v>0.56000000000000005</v>
      </c>
      <c r="G161" s="144">
        <v>0</v>
      </c>
    </row>
    <row r="162" spans="1:9" ht="15.75" x14ac:dyDescent="0.2">
      <c r="A162" s="110" t="s">
        <v>4</v>
      </c>
      <c r="B162" s="143">
        <v>1.06</v>
      </c>
      <c r="C162" s="143">
        <v>130.80000000000001</v>
      </c>
      <c r="D162" s="141">
        <v>5</v>
      </c>
      <c r="E162" s="143">
        <v>5.07</v>
      </c>
      <c r="F162" s="143">
        <v>0.8</v>
      </c>
      <c r="G162" s="144">
        <v>0</v>
      </c>
    </row>
    <row r="163" spans="1:9" ht="15.75" x14ac:dyDescent="0.2">
      <c r="A163" s="110" t="s">
        <v>5</v>
      </c>
      <c r="B163" s="143">
        <v>1.25</v>
      </c>
      <c r="C163" s="143">
        <v>49.08</v>
      </c>
      <c r="D163" s="142">
        <v>42858</v>
      </c>
      <c r="E163" s="143">
        <v>4</v>
      </c>
      <c r="F163" s="143">
        <v>0.64</v>
      </c>
      <c r="G163" s="144">
        <v>0</v>
      </c>
    </row>
    <row r="164" spans="1:9" ht="15.75" x14ac:dyDescent="0.2">
      <c r="A164" s="110" t="s">
        <v>6</v>
      </c>
      <c r="B164" s="143">
        <v>1.55</v>
      </c>
      <c r="C164" s="143">
        <v>39</v>
      </c>
      <c r="D164" s="141">
        <v>12</v>
      </c>
      <c r="E164" s="143">
        <v>4.3499999999999996</v>
      </c>
      <c r="F164" s="143">
        <v>0.93</v>
      </c>
      <c r="G164" s="146">
        <v>0</v>
      </c>
    </row>
    <row r="165" spans="1:9" ht="15.75" x14ac:dyDescent="0.2">
      <c r="A165" s="110" t="s">
        <v>7</v>
      </c>
      <c r="B165" s="143">
        <v>1.1100000000000001</v>
      </c>
      <c r="C165" s="143">
        <v>98.4</v>
      </c>
      <c r="D165" s="141">
        <v>5</v>
      </c>
      <c r="E165" s="143">
        <v>3.61</v>
      </c>
      <c r="F165" s="143">
        <v>0.97</v>
      </c>
      <c r="G165" s="145">
        <v>144</v>
      </c>
    </row>
    <row r="166" spans="1:9" ht="15.75" x14ac:dyDescent="0.2">
      <c r="A166" s="110" t="s">
        <v>14</v>
      </c>
      <c r="B166" s="143">
        <v>1.48</v>
      </c>
      <c r="C166" s="143">
        <v>75</v>
      </c>
      <c r="D166" s="141">
        <v>5</v>
      </c>
      <c r="E166" s="143">
        <v>3.71</v>
      </c>
      <c r="F166" s="143">
        <v>0.9</v>
      </c>
      <c r="G166" s="145">
        <v>111.6</v>
      </c>
    </row>
    <row r="167" spans="1:9" ht="15.75" x14ac:dyDescent="0.2">
      <c r="A167" s="114" t="s">
        <v>30</v>
      </c>
      <c r="B167" s="143">
        <v>1.84</v>
      </c>
      <c r="C167" s="143">
        <v>30.72</v>
      </c>
      <c r="D167" s="141">
        <v>5</v>
      </c>
      <c r="E167" s="143">
        <v>3.88</v>
      </c>
      <c r="F167" s="143">
        <v>0.4</v>
      </c>
      <c r="G167" s="144">
        <v>0</v>
      </c>
    </row>
    <row r="168" spans="1:9" ht="15.75" x14ac:dyDescent="0.2">
      <c r="A168" s="110" t="s">
        <v>0</v>
      </c>
      <c r="B168" s="143">
        <v>1.1100000000000001</v>
      </c>
      <c r="C168" s="143">
        <v>111.6</v>
      </c>
      <c r="D168" s="141">
        <v>5</v>
      </c>
      <c r="E168" s="143">
        <v>4.26</v>
      </c>
      <c r="F168" s="143">
        <v>0.65</v>
      </c>
      <c r="G168" s="144">
        <v>0</v>
      </c>
    </row>
    <row r="169" spans="1:9" ht="15.75" x14ac:dyDescent="0.2">
      <c r="A169" s="110" t="s">
        <v>8</v>
      </c>
      <c r="B169" s="143">
        <v>1.72</v>
      </c>
      <c r="C169" s="143">
        <v>81</v>
      </c>
      <c r="D169" s="141">
        <v>4</v>
      </c>
      <c r="E169" s="143">
        <v>4.41</v>
      </c>
      <c r="F169" s="143">
        <v>0.89</v>
      </c>
      <c r="G169" s="144">
        <v>0</v>
      </c>
    </row>
    <row r="170" spans="1:9" ht="15.75" x14ac:dyDescent="0.2">
      <c r="A170" s="110" t="s">
        <v>9</v>
      </c>
      <c r="B170" s="143">
        <v>1.48</v>
      </c>
      <c r="C170" s="143">
        <v>127.34</v>
      </c>
      <c r="D170" s="141">
        <v>5</v>
      </c>
      <c r="E170" s="143">
        <v>4.1399999999999997</v>
      </c>
      <c r="F170" s="143">
        <v>0.84</v>
      </c>
      <c r="G170" s="145">
        <v>44</v>
      </c>
    </row>
    <row r="171" spans="1:9" ht="15.75" x14ac:dyDescent="0.2">
      <c r="A171" s="110" t="s">
        <v>10</v>
      </c>
      <c r="B171" s="143">
        <v>1.35</v>
      </c>
      <c r="C171" s="143">
        <v>36.840000000000003</v>
      </c>
      <c r="D171" s="141">
        <v>3.5</v>
      </c>
      <c r="E171" s="143">
        <v>3.99</v>
      </c>
      <c r="F171" s="143">
        <v>0.98</v>
      </c>
      <c r="G171" s="144">
        <v>0</v>
      </c>
      <c r="H171" s="151">
        <v>4.3</v>
      </c>
      <c r="I171" s="151">
        <v>1.06</v>
      </c>
    </row>
    <row r="172" spans="1:9" ht="15.75" x14ac:dyDescent="0.2">
      <c r="A172" s="110" t="s">
        <v>11</v>
      </c>
      <c r="B172" s="143">
        <v>1.94</v>
      </c>
      <c r="C172" s="143">
        <v>84</v>
      </c>
      <c r="D172" s="141">
        <v>5</v>
      </c>
      <c r="E172" s="143">
        <v>3.28</v>
      </c>
      <c r="F172" s="143">
        <v>0.43</v>
      </c>
      <c r="G172" s="145">
        <v>48</v>
      </c>
    </row>
    <row r="173" spans="1:9" ht="15.75" x14ac:dyDescent="0.2">
      <c r="A173" s="110" t="s">
        <v>12</v>
      </c>
      <c r="B173" s="143">
        <v>2.2000000000000002</v>
      </c>
      <c r="C173" s="143">
        <v>0</v>
      </c>
      <c r="D173" s="141">
        <v>0</v>
      </c>
      <c r="E173" s="143">
        <v>3.99</v>
      </c>
      <c r="F173" s="143">
        <v>0.72</v>
      </c>
      <c r="G173" s="146">
        <v>0</v>
      </c>
    </row>
    <row r="174" spans="1:9" ht="15.75" x14ac:dyDescent="0.2">
      <c r="A174" s="114" t="s">
        <v>1</v>
      </c>
      <c r="B174" s="153">
        <v>1.1599999999999999</v>
      </c>
      <c r="C174" s="143">
        <v>60</v>
      </c>
      <c r="D174" s="147">
        <v>42919</v>
      </c>
      <c r="E174" s="143">
        <v>4.2300000000000004</v>
      </c>
      <c r="F174" s="143">
        <v>0.72</v>
      </c>
      <c r="G174" s="146">
        <v>0</v>
      </c>
    </row>
    <row r="175" spans="1:9" ht="15.75" x14ac:dyDescent="0.2">
      <c r="A175" s="110" t="s">
        <v>13</v>
      </c>
      <c r="B175" s="153">
        <v>0.88</v>
      </c>
      <c r="C175" s="153">
        <v>69.48</v>
      </c>
      <c r="D175" s="141">
        <v>2.5</v>
      </c>
      <c r="E175" s="143">
        <v>2.2999999999999998</v>
      </c>
      <c r="F175" s="143">
        <v>0.5</v>
      </c>
      <c r="G175" s="145">
        <v>43.2</v>
      </c>
    </row>
    <row r="176" spans="1:9" ht="15.75" x14ac:dyDescent="0.2">
      <c r="A176" s="140"/>
    </row>
    <row r="178" spans="1:9" ht="47.25" x14ac:dyDescent="0.2">
      <c r="A178" s="107" t="s">
        <v>85</v>
      </c>
      <c r="B178" s="108" t="s">
        <v>62</v>
      </c>
      <c r="C178" s="109" t="s">
        <v>63</v>
      </c>
      <c r="D178" s="109" t="s">
        <v>64</v>
      </c>
      <c r="E178" s="109" t="s">
        <v>65</v>
      </c>
      <c r="F178" s="109" t="s">
        <v>66</v>
      </c>
      <c r="G178" s="109" t="s">
        <v>21</v>
      </c>
    </row>
    <row r="179" spans="1:9" ht="15.75" x14ac:dyDescent="0.2">
      <c r="A179" s="110" t="s">
        <v>2</v>
      </c>
      <c r="B179" s="143">
        <v>1.55</v>
      </c>
      <c r="C179" s="143">
        <v>31</v>
      </c>
      <c r="D179" s="141">
        <v>2.5</v>
      </c>
      <c r="E179" s="143">
        <v>3</v>
      </c>
      <c r="F179" s="143">
        <v>0.35</v>
      </c>
      <c r="G179" s="146"/>
    </row>
    <row r="180" spans="1:9" ht="15.75" x14ac:dyDescent="0.2">
      <c r="A180" s="110" t="s">
        <v>3</v>
      </c>
      <c r="B180" s="143">
        <v>1.75</v>
      </c>
      <c r="C180" s="143">
        <v>61.32</v>
      </c>
      <c r="D180" s="144" t="s">
        <v>86</v>
      </c>
      <c r="E180" s="143">
        <v>3.11</v>
      </c>
      <c r="F180" s="143">
        <v>0.56999999999999995</v>
      </c>
      <c r="G180" s="144"/>
    </row>
    <row r="181" spans="1:9" ht="15.75" x14ac:dyDescent="0.2">
      <c r="A181" s="110" t="s">
        <v>4</v>
      </c>
      <c r="B181" s="143">
        <v>1.06</v>
      </c>
      <c r="C181" s="143">
        <v>130.80000000000001</v>
      </c>
      <c r="D181" s="141">
        <v>5</v>
      </c>
      <c r="E181" s="143">
        <v>4.88</v>
      </c>
      <c r="F181" s="143">
        <v>0.69689999999999996</v>
      </c>
      <c r="G181" s="144"/>
    </row>
    <row r="182" spans="1:9" ht="15.75" x14ac:dyDescent="0.2">
      <c r="A182" s="110" t="s">
        <v>5</v>
      </c>
      <c r="B182" s="143">
        <v>1.25</v>
      </c>
      <c r="C182" s="143">
        <v>49.08</v>
      </c>
      <c r="D182" s="142">
        <v>42493</v>
      </c>
      <c r="E182" s="143">
        <v>4</v>
      </c>
      <c r="F182" s="143">
        <v>0.64</v>
      </c>
      <c r="G182" s="144"/>
    </row>
    <row r="183" spans="1:9" ht="15.75" x14ac:dyDescent="0.2">
      <c r="A183" s="110" t="s">
        <v>6</v>
      </c>
      <c r="B183" s="143">
        <v>1.55</v>
      </c>
      <c r="C183" s="143">
        <v>39</v>
      </c>
      <c r="D183" s="141">
        <v>12</v>
      </c>
      <c r="E183" s="143">
        <v>4.3499999999999996</v>
      </c>
      <c r="F183" s="143">
        <v>0.93</v>
      </c>
      <c r="G183" s="146"/>
    </row>
    <row r="184" spans="1:9" ht="15.75" x14ac:dyDescent="0.2">
      <c r="A184" s="110" t="s">
        <v>7</v>
      </c>
      <c r="B184" s="143">
        <v>1.1299999999999999</v>
      </c>
      <c r="C184" s="143">
        <v>100.8</v>
      </c>
      <c r="D184" s="141">
        <v>5</v>
      </c>
      <c r="E184" s="143">
        <v>3.67</v>
      </c>
      <c r="F184" s="143">
        <v>0.99</v>
      </c>
      <c r="G184" s="145">
        <v>144</v>
      </c>
    </row>
    <row r="185" spans="1:9" ht="15.75" x14ac:dyDescent="0.2">
      <c r="A185" s="110" t="s">
        <v>14</v>
      </c>
      <c r="B185" s="143">
        <v>1.48</v>
      </c>
      <c r="C185" s="143">
        <v>75</v>
      </c>
      <c r="D185" s="141">
        <v>5</v>
      </c>
      <c r="E185" s="143">
        <v>3.71</v>
      </c>
      <c r="F185" s="143">
        <v>0.9</v>
      </c>
      <c r="G185" s="145">
        <v>111.6</v>
      </c>
    </row>
    <row r="186" spans="1:9" ht="15.75" x14ac:dyDescent="0.2">
      <c r="A186" s="114" t="s">
        <v>30</v>
      </c>
      <c r="B186" s="143">
        <v>1.84</v>
      </c>
      <c r="C186" s="143">
        <v>30.72</v>
      </c>
      <c r="D186" s="141">
        <v>5</v>
      </c>
      <c r="E186" s="143">
        <v>3.88</v>
      </c>
      <c r="F186" s="143">
        <v>0.4</v>
      </c>
      <c r="G186" s="144"/>
    </row>
    <row r="187" spans="1:9" ht="15.75" x14ac:dyDescent="0.2">
      <c r="A187" s="110" t="s">
        <v>0</v>
      </c>
      <c r="B187" s="143">
        <v>1.1100000000000001</v>
      </c>
      <c r="C187" s="143">
        <v>119.28</v>
      </c>
      <c r="D187" s="141">
        <v>5</v>
      </c>
      <c r="E187" s="143">
        <v>4.26</v>
      </c>
      <c r="F187" s="143">
        <v>0.65</v>
      </c>
      <c r="G187" s="144"/>
    </row>
    <row r="188" spans="1:9" ht="15.75" x14ac:dyDescent="0.2">
      <c r="A188" s="110" t="s">
        <v>8</v>
      </c>
      <c r="B188" s="143">
        <v>1.72</v>
      </c>
      <c r="C188" s="143">
        <v>81</v>
      </c>
      <c r="D188" s="141">
        <v>5</v>
      </c>
      <c r="E188" s="143">
        <v>4.25</v>
      </c>
      <c r="F188" s="143">
        <v>0.84</v>
      </c>
      <c r="G188" s="144"/>
    </row>
    <row r="189" spans="1:9" ht="15.75" x14ac:dyDescent="0.2">
      <c r="A189" s="110" t="s">
        <v>9</v>
      </c>
      <c r="B189" s="143">
        <v>1.48</v>
      </c>
      <c r="C189" s="143">
        <v>127.34</v>
      </c>
      <c r="D189" s="141">
        <v>5</v>
      </c>
      <c r="E189" s="143">
        <v>4.16</v>
      </c>
      <c r="F189" s="143">
        <v>0.83499999999999996</v>
      </c>
      <c r="G189" s="145">
        <v>44</v>
      </c>
    </row>
    <row r="190" spans="1:9" ht="15.75" x14ac:dyDescent="0.2">
      <c r="A190" s="110" t="s">
        <v>10</v>
      </c>
      <c r="B190" s="143">
        <v>1.35</v>
      </c>
      <c r="C190" s="143">
        <v>36.840000000000003</v>
      </c>
      <c r="D190" s="141">
        <v>2.5</v>
      </c>
      <c r="E190" s="143">
        <v>4.71</v>
      </c>
      <c r="F190" s="143">
        <v>1.07</v>
      </c>
      <c r="G190" s="144"/>
      <c r="H190" s="151">
        <v>5.0199999999999996</v>
      </c>
      <c r="I190" s="151">
        <v>1.1599999999999999</v>
      </c>
    </row>
    <row r="191" spans="1:9" ht="15.75" x14ac:dyDescent="0.2">
      <c r="A191" s="110" t="s">
        <v>11</v>
      </c>
      <c r="B191" s="143">
        <v>1.99</v>
      </c>
      <c r="C191" s="143">
        <v>84</v>
      </c>
      <c r="D191" s="141">
        <v>5</v>
      </c>
      <c r="E191" s="143">
        <v>3.48</v>
      </c>
      <c r="F191" s="143">
        <v>0.44</v>
      </c>
      <c r="G191" s="145">
        <v>48</v>
      </c>
    </row>
    <row r="192" spans="1:9" ht="15.75" x14ac:dyDescent="0.2">
      <c r="A192" s="110" t="s">
        <v>12</v>
      </c>
      <c r="B192" s="143">
        <v>2.2000000000000002</v>
      </c>
      <c r="C192" s="143">
        <v>0</v>
      </c>
      <c r="D192" s="141">
        <v>0</v>
      </c>
      <c r="E192" s="143">
        <v>3.99</v>
      </c>
      <c r="F192" s="143">
        <v>0.72</v>
      </c>
      <c r="G192" s="146"/>
    </row>
    <row r="193" spans="1:7" ht="15.75" x14ac:dyDescent="0.2">
      <c r="A193" s="114" t="s">
        <v>1</v>
      </c>
      <c r="B193" s="143">
        <v>1.1599999999999999</v>
      </c>
      <c r="C193" s="143">
        <v>60</v>
      </c>
      <c r="D193" s="147">
        <v>42554</v>
      </c>
      <c r="E193" s="143">
        <v>4.33</v>
      </c>
      <c r="F193" s="143">
        <v>0.72</v>
      </c>
      <c r="G193" s="146"/>
    </row>
    <row r="194" spans="1:7" ht="15.75" x14ac:dyDescent="0.2">
      <c r="A194" s="110" t="s">
        <v>13</v>
      </c>
      <c r="B194" s="143">
        <v>0.88</v>
      </c>
      <c r="C194" s="143">
        <v>69.48</v>
      </c>
      <c r="D194" s="141">
        <v>2.5</v>
      </c>
      <c r="E194" s="143">
        <v>2.2999999999999998</v>
      </c>
      <c r="F194" s="143">
        <v>0.5</v>
      </c>
      <c r="G194" s="145">
        <v>43.2</v>
      </c>
    </row>
    <row r="196" spans="1:7" x14ac:dyDescent="0.2">
      <c r="A196" s="133"/>
    </row>
    <row r="197" spans="1:7" ht="47.25" x14ac:dyDescent="0.2">
      <c r="A197" s="107" t="s">
        <v>78</v>
      </c>
      <c r="B197" s="108" t="s">
        <v>62</v>
      </c>
      <c r="C197" s="109" t="s">
        <v>63</v>
      </c>
      <c r="D197" s="109" t="s">
        <v>64</v>
      </c>
      <c r="E197" s="109" t="s">
        <v>65</v>
      </c>
      <c r="F197" s="109" t="s">
        <v>66</v>
      </c>
      <c r="G197" s="109" t="s">
        <v>21</v>
      </c>
    </row>
    <row r="198" spans="1:7" ht="15.75" x14ac:dyDescent="0.2">
      <c r="A198" s="110" t="s">
        <v>2</v>
      </c>
      <c r="B198" s="111">
        <v>1.5</v>
      </c>
      <c r="C198" s="111">
        <v>31</v>
      </c>
      <c r="D198" s="112">
        <v>2.5</v>
      </c>
      <c r="E198" s="111">
        <v>2.7</v>
      </c>
      <c r="F198" s="111">
        <v>0.3</v>
      </c>
      <c r="G198" s="111"/>
    </row>
    <row r="199" spans="1:7" ht="15.75" x14ac:dyDescent="0.2">
      <c r="A199" s="110" t="s">
        <v>3</v>
      </c>
      <c r="B199" s="111">
        <v>1.75</v>
      </c>
      <c r="C199" s="111">
        <v>61.32</v>
      </c>
      <c r="D199" s="112" t="s">
        <v>77</v>
      </c>
      <c r="E199" s="111">
        <v>3.01</v>
      </c>
      <c r="F199" s="111">
        <v>0.52</v>
      </c>
      <c r="G199" s="111"/>
    </row>
    <row r="200" spans="1:7" ht="15.75" x14ac:dyDescent="0.2">
      <c r="A200" s="110" t="s">
        <v>4</v>
      </c>
      <c r="B200" s="111">
        <v>1.06</v>
      </c>
      <c r="C200" s="111">
        <v>122.4</v>
      </c>
      <c r="D200" s="112">
        <v>2.5</v>
      </c>
      <c r="E200" s="111">
        <v>4.88</v>
      </c>
      <c r="F200" s="111">
        <v>0.72</v>
      </c>
      <c r="G200" s="111"/>
    </row>
    <row r="201" spans="1:7" ht="15.75" x14ac:dyDescent="0.2">
      <c r="A201" s="110" t="s">
        <v>5</v>
      </c>
      <c r="B201" s="111">
        <v>1.25</v>
      </c>
      <c r="C201" s="111">
        <v>49.08</v>
      </c>
      <c r="D201" s="113" t="s">
        <v>68</v>
      </c>
      <c r="E201" s="111">
        <v>4</v>
      </c>
      <c r="F201" s="111">
        <v>0.64</v>
      </c>
      <c r="G201" s="111"/>
    </row>
    <row r="202" spans="1:7" ht="15.75" x14ac:dyDescent="0.2">
      <c r="A202" s="110" t="s">
        <v>6</v>
      </c>
      <c r="B202" s="111">
        <v>1.55</v>
      </c>
      <c r="C202" s="111">
        <v>39</v>
      </c>
      <c r="D202" s="112">
        <v>12</v>
      </c>
      <c r="E202" s="111">
        <v>4.3499999999999996</v>
      </c>
      <c r="F202" s="111">
        <v>0.89</v>
      </c>
      <c r="G202" s="111"/>
    </row>
    <row r="203" spans="1:7" ht="15.75" x14ac:dyDescent="0.2">
      <c r="A203" s="110" t="s">
        <v>7</v>
      </c>
      <c r="B203" s="111">
        <v>0.82</v>
      </c>
      <c r="C203" s="111">
        <v>108</v>
      </c>
      <c r="D203" s="112">
        <v>5</v>
      </c>
      <c r="E203" s="111">
        <v>3.61</v>
      </c>
      <c r="F203" s="111">
        <v>1</v>
      </c>
      <c r="G203" s="111">
        <v>144</v>
      </c>
    </row>
    <row r="204" spans="1:7" ht="15.75" x14ac:dyDescent="0.2">
      <c r="A204" s="110" t="s">
        <v>14</v>
      </c>
      <c r="B204" s="111">
        <v>1.08</v>
      </c>
      <c r="C204" s="111">
        <v>123.6</v>
      </c>
      <c r="D204" s="112">
        <v>5</v>
      </c>
      <c r="E204" s="111">
        <v>3.71</v>
      </c>
      <c r="F204" s="111">
        <v>0.9</v>
      </c>
      <c r="G204" s="111">
        <v>111.6</v>
      </c>
    </row>
    <row r="205" spans="1:7" ht="15.75" x14ac:dyDescent="0.2">
      <c r="A205" s="114" t="s">
        <v>30</v>
      </c>
      <c r="B205" s="111">
        <v>1.84</v>
      </c>
      <c r="C205" s="111">
        <v>30.72</v>
      </c>
      <c r="D205" s="112">
        <v>2.5</v>
      </c>
      <c r="E205" s="111">
        <v>4.58</v>
      </c>
      <c r="F205" s="111">
        <v>0</v>
      </c>
      <c r="G205" s="111"/>
    </row>
    <row r="206" spans="1:7" ht="15.75" x14ac:dyDescent="0.2">
      <c r="A206" s="110" t="s">
        <v>0</v>
      </c>
      <c r="B206" s="111">
        <v>1.04</v>
      </c>
      <c r="C206" s="111">
        <v>119.28</v>
      </c>
      <c r="D206" s="115">
        <v>5</v>
      </c>
      <c r="E206" s="111">
        <v>4.21</v>
      </c>
      <c r="F206" s="111">
        <v>0.62</v>
      </c>
      <c r="G206" s="111"/>
    </row>
    <row r="207" spans="1:7" ht="15.75" x14ac:dyDescent="0.2">
      <c r="A207" s="110" t="s">
        <v>8</v>
      </c>
      <c r="B207" s="111">
        <v>1.72</v>
      </c>
      <c r="C207" s="111">
        <v>81</v>
      </c>
      <c r="D207" s="115">
        <v>2.5</v>
      </c>
      <c r="E207" s="111">
        <v>4.25</v>
      </c>
      <c r="F207" s="111">
        <v>0.84</v>
      </c>
      <c r="G207" s="111"/>
    </row>
    <row r="208" spans="1:7" ht="15.75" x14ac:dyDescent="0.2">
      <c r="A208" s="110" t="s">
        <v>9</v>
      </c>
      <c r="B208" s="111">
        <v>1.48</v>
      </c>
      <c r="C208" s="111">
        <v>105.36</v>
      </c>
      <c r="D208" s="115">
        <v>5</v>
      </c>
      <c r="E208" s="111">
        <v>3.88</v>
      </c>
      <c r="F208" s="111">
        <v>0.72</v>
      </c>
      <c r="G208" s="111"/>
    </row>
    <row r="209" spans="1:7" ht="15.75" x14ac:dyDescent="0.2">
      <c r="A209" s="110" t="s">
        <v>10</v>
      </c>
      <c r="B209" s="111">
        <v>1.35</v>
      </c>
      <c r="C209" s="111">
        <v>36.840000000000003</v>
      </c>
      <c r="D209" s="115">
        <v>2.5</v>
      </c>
      <c r="E209" s="111">
        <v>5.09</v>
      </c>
      <c r="F209" s="111">
        <v>1.22</v>
      </c>
      <c r="G209" s="111"/>
    </row>
    <row r="210" spans="1:7" ht="15.75" x14ac:dyDescent="0.2">
      <c r="A210" s="110" t="s">
        <v>11</v>
      </c>
      <c r="B210" s="111">
        <v>1.95</v>
      </c>
      <c r="C210" s="111">
        <v>84</v>
      </c>
      <c r="D210" s="115">
        <v>5</v>
      </c>
      <c r="E210" s="111">
        <v>3.8</v>
      </c>
      <c r="F210" s="111">
        <v>0.44</v>
      </c>
      <c r="G210" s="111"/>
    </row>
    <row r="211" spans="1:7" ht="15.75" x14ac:dyDescent="0.2">
      <c r="A211" s="110" t="s">
        <v>12</v>
      </c>
      <c r="B211" s="111">
        <v>2.2000000000000002</v>
      </c>
      <c r="C211" s="111"/>
      <c r="D211" s="115"/>
      <c r="E211" s="111">
        <v>3.99</v>
      </c>
      <c r="F211" s="111">
        <v>0.72</v>
      </c>
      <c r="G211" s="111"/>
    </row>
    <row r="212" spans="1:7" ht="15.75" x14ac:dyDescent="0.2">
      <c r="A212" s="114" t="s">
        <v>1</v>
      </c>
      <c r="B212" s="111">
        <v>1.1599999999999999</v>
      </c>
      <c r="C212" s="111">
        <v>60</v>
      </c>
      <c r="D212" s="116" t="s">
        <v>69</v>
      </c>
      <c r="E212" s="111">
        <v>4.33</v>
      </c>
      <c r="F212" s="111">
        <v>0.72</v>
      </c>
      <c r="G212" s="111"/>
    </row>
    <row r="213" spans="1:7" ht="15.75" x14ac:dyDescent="0.2">
      <c r="A213" s="110" t="s">
        <v>13</v>
      </c>
      <c r="B213" s="111">
        <v>0.84</v>
      </c>
      <c r="C213" s="111">
        <v>69.48</v>
      </c>
      <c r="D213" s="115">
        <v>2.5</v>
      </c>
      <c r="E213" s="111">
        <v>2.2400000000000002</v>
      </c>
      <c r="F213" s="111">
        <v>0.48</v>
      </c>
      <c r="G213" s="111">
        <v>43.2</v>
      </c>
    </row>
    <row r="214" spans="1:7" ht="15.75" x14ac:dyDescent="0.2">
      <c r="A214" s="140" t="s">
        <v>103</v>
      </c>
      <c r="B214" s="148"/>
      <c r="C214" s="148"/>
      <c r="D214" s="149"/>
      <c r="E214" s="148"/>
      <c r="F214" s="148"/>
      <c r="G214" s="148"/>
    </row>
    <row r="216" spans="1:7" ht="47.25" x14ac:dyDescent="0.2">
      <c r="A216" s="107" t="s">
        <v>71</v>
      </c>
      <c r="B216" s="108" t="s">
        <v>62</v>
      </c>
      <c r="C216" s="109" t="s">
        <v>63</v>
      </c>
      <c r="D216" s="109" t="s">
        <v>64</v>
      </c>
      <c r="E216" s="109" t="s">
        <v>65</v>
      </c>
      <c r="F216" s="109" t="s">
        <v>66</v>
      </c>
      <c r="G216" s="109" t="s">
        <v>21</v>
      </c>
    </row>
    <row r="217" spans="1:7" ht="15.75" x14ac:dyDescent="0.2">
      <c r="A217" s="110" t="s">
        <v>2</v>
      </c>
      <c r="B217" s="111">
        <v>1.5</v>
      </c>
      <c r="C217" s="111">
        <v>31</v>
      </c>
      <c r="D217" s="112">
        <v>2.5</v>
      </c>
      <c r="E217" s="111">
        <v>2.7</v>
      </c>
      <c r="F217" s="111">
        <v>0.3</v>
      </c>
      <c r="G217" s="111"/>
    </row>
    <row r="218" spans="1:7" ht="15.75" x14ac:dyDescent="0.2">
      <c r="A218" s="110" t="s">
        <v>3</v>
      </c>
      <c r="B218" s="111">
        <v>1.87</v>
      </c>
      <c r="C218" s="111">
        <v>65.64</v>
      </c>
      <c r="D218" s="112" t="s">
        <v>77</v>
      </c>
      <c r="E218" s="111">
        <v>2.84</v>
      </c>
      <c r="F218" s="111">
        <v>0.54</v>
      </c>
      <c r="G218" s="111"/>
    </row>
    <row r="219" spans="1:7" ht="15.75" x14ac:dyDescent="0.2">
      <c r="A219" s="110" t="s">
        <v>4</v>
      </c>
      <c r="B219" s="111">
        <v>1.06</v>
      </c>
      <c r="C219" s="111">
        <v>122.4</v>
      </c>
      <c r="D219" s="112">
        <v>2.5</v>
      </c>
      <c r="E219" s="111">
        <v>4.7300000000000004</v>
      </c>
      <c r="F219" s="111">
        <v>0.72</v>
      </c>
      <c r="G219" s="111"/>
    </row>
    <row r="220" spans="1:7" ht="15.75" x14ac:dyDescent="0.2">
      <c r="A220" s="110" t="s">
        <v>5</v>
      </c>
      <c r="B220" s="111">
        <v>1.25</v>
      </c>
      <c r="C220" s="111">
        <v>49.08</v>
      </c>
      <c r="D220" s="113" t="s">
        <v>68</v>
      </c>
      <c r="E220" s="111">
        <v>4</v>
      </c>
      <c r="F220" s="111">
        <v>0.64</v>
      </c>
      <c r="G220" s="111"/>
    </row>
    <row r="221" spans="1:7" ht="15.75" x14ac:dyDescent="0.2">
      <c r="A221" s="110" t="s">
        <v>6</v>
      </c>
      <c r="B221" s="111">
        <v>1.55</v>
      </c>
      <c r="C221" s="111">
        <v>39</v>
      </c>
      <c r="D221" s="112">
        <v>12</v>
      </c>
      <c r="E221" s="111">
        <v>3.98</v>
      </c>
      <c r="F221" s="111">
        <v>0.84</v>
      </c>
      <c r="G221" s="111"/>
    </row>
    <row r="222" spans="1:7" ht="15.75" x14ac:dyDescent="0.2">
      <c r="A222" s="110" t="s">
        <v>7</v>
      </c>
      <c r="B222" s="111">
        <v>0.75</v>
      </c>
      <c r="C222" s="111">
        <v>108</v>
      </c>
      <c r="D222" s="112">
        <v>5</v>
      </c>
      <c r="E222" s="111">
        <v>3.76</v>
      </c>
      <c r="F222" s="111">
        <v>1.01</v>
      </c>
      <c r="G222" s="111">
        <v>144</v>
      </c>
    </row>
    <row r="223" spans="1:7" ht="15.75" x14ac:dyDescent="0.2">
      <c r="A223" s="110" t="s">
        <v>14</v>
      </c>
      <c r="B223" s="111">
        <v>1.08</v>
      </c>
      <c r="C223" s="111">
        <v>99</v>
      </c>
      <c r="D223" s="112">
        <v>5</v>
      </c>
      <c r="E223" s="111">
        <v>2.89</v>
      </c>
      <c r="F223" s="111">
        <v>0.67</v>
      </c>
      <c r="G223" s="111">
        <v>55.8</v>
      </c>
    </row>
    <row r="224" spans="1:7" ht="15.75" x14ac:dyDescent="0.2">
      <c r="A224" s="114" t="s">
        <v>30</v>
      </c>
      <c r="B224" s="111">
        <v>1.84</v>
      </c>
      <c r="C224" s="111">
        <v>30.72</v>
      </c>
      <c r="D224" s="112">
        <v>2.5</v>
      </c>
      <c r="E224" s="111">
        <v>4.58</v>
      </c>
      <c r="F224" s="111">
        <v>0</v>
      </c>
      <c r="G224" s="111"/>
    </row>
    <row r="225" spans="1:7" ht="15.75" x14ac:dyDescent="0.2">
      <c r="A225" s="110" t="s">
        <v>0</v>
      </c>
      <c r="B225" s="111">
        <v>1.04</v>
      </c>
      <c r="C225" s="111">
        <v>119.28</v>
      </c>
      <c r="D225" s="115">
        <v>5</v>
      </c>
      <c r="E225" s="111">
        <v>4.21</v>
      </c>
      <c r="F225" s="111">
        <v>0.62</v>
      </c>
      <c r="G225" s="111"/>
    </row>
    <row r="226" spans="1:7" ht="15.75" x14ac:dyDescent="0.2">
      <c r="A226" s="110" t="s">
        <v>8</v>
      </c>
      <c r="B226" s="111">
        <v>1.72</v>
      </c>
      <c r="C226" s="111">
        <v>81</v>
      </c>
      <c r="D226" s="115">
        <v>2.5</v>
      </c>
      <c r="E226" s="111">
        <v>4.25</v>
      </c>
      <c r="F226" s="111">
        <v>0.84</v>
      </c>
      <c r="G226" s="111"/>
    </row>
    <row r="227" spans="1:7" ht="15.75" x14ac:dyDescent="0.2">
      <c r="A227" s="110" t="s">
        <v>9</v>
      </c>
      <c r="B227" s="111">
        <v>1.48</v>
      </c>
      <c r="C227" s="111">
        <v>105.36</v>
      </c>
      <c r="D227" s="115">
        <v>5</v>
      </c>
      <c r="E227" s="111">
        <v>3.88</v>
      </c>
      <c r="F227" s="111">
        <v>0.72</v>
      </c>
      <c r="G227" s="111"/>
    </row>
    <row r="228" spans="1:7" ht="15.75" x14ac:dyDescent="0.2">
      <c r="A228" s="110" t="s">
        <v>10</v>
      </c>
      <c r="B228" s="111">
        <v>1.35</v>
      </c>
      <c r="C228" s="111">
        <v>36.840000000000003</v>
      </c>
      <c r="D228" s="115">
        <v>2.5</v>
      </c>
      <c r="E228" s="111">
        <v>5.41</v>
      </c>
      <c r="F228" s="111">
        <v>1.33</v>
      </c>
      <c r="G228" s="111"/>
    </row>
    <row r="229" spans="1:7" ht="15.75" x14ac:dyDescent="0.2">
      <c r="A229" s="110" t="s">
        <v>11</v>
      </c>
      <c r="B229" s="111">
        <v>1.75</v>
      </c>
      <c r="C229" s="111">
        <v>84</v>
      </c>
      <c r="D229" s="115">
        <v>5</v>
      </c>
      <c r="E229" s="111">
        <v>3.58</v>
      </c>
      <c r="F229" s="111">
        <v>0.43</v>
      </c>
      <c r="G229" s="111"/>
    </row>
    <row r="230" spans="1:7" ht="15.75" x14ac:dyDescent="0.2">
      <c r="A230" s="110" t="s">
        <v>12</v>
      </c>
      <c r="B230" s="111">
        <v>2.2000000000000002</v>
      </c>
      <c r="C230" s="111"/>
      <c r="D230" s="115"/>
      <c r="E230" s="111">
        <v>3.99</v>
      </c>
      <c r="F230" s="111">
        <v>0.72</v>
      </c>
      <c r="G230" s="111"/>
    </row>
    <row r="231" spans="1:7" ht="15.75" x14ac:dyDescent="0.2">
      <c r="A231" s="114" t="s">
        <v>1</v>
      </c>
      <c r="B231" s="111">
        <v>1.0900000000000001</v>
      </c>
      <c r="C231" s="111">
        <v>48</v>
      </c>
      <c r="D231" s="116" t="s">
        <v>69</v>
      </c>
      <c r="E231" s="111">
        <v>3.95</v>
      </c>
      <c r="F231" s="111">
        <v>0.65</v>
      </c>
      <c r="G231" s="111"/>
    </row>
    <row r="232" spans="1:7" ht="15.75" x14ac:dyDescent="0.2">
      <c r="A232" s="110" t="s">
        <v>13</v>
      </c>
      <c r="B232" s="111">
        <v>0.84</v>
      </c>
      <c r="C232" s="111">
        <v>65.28</v>
      </c>
      <c r="D232" s="115">
        <v>2.5</v>
      </c>
      <c r="E232" s="111">
        <v>2.13</v>
      </c>
      <c r="F232" s="111">
        <v>0.45</v>
      </c>
      <c r="G232" s="111">
        <v>31.2</v>
      </c>
    </row>
    <row r="235" spans="1:7" ht="47.25" x14ac:dyDescent="0.2">
      <c r="A235" s="107" t="s">
        <v>70</v>
      </c>
      <c r="B235" s="108" t="s">
        <v>62</v>
      </c>
      <c r="C235" s="109" t="s">
        <v>63</v>
      </c>
      <c r="D235" s="109" t="s">
        <v>64</v>
      </c>
      <c r="E235" s="109" t="s">
        <v>65</v>
      </c>
      <c r="F235" s="109" t="s">
        <v>66</v>
      </c>
      <c r="G235" s="109" t="s">
        <v>21</v>
      </c>
    </row>
    <row r="236" spans="1:7" ht="15.75" x14ac:dyDescent="0.2">
      <c r="A236" s="110" t="s">
        <v>2</v>
      </c>
      <c r="B236" s="111">
        <v>1.5</v>
      </c>
      <c r="C236" s="111">
        <v>31</v>
      </c>
      <c r="D236" s="112"/>
      <c r="E236" s="111">
        <v>2.7</v>
      </c>
      <c r="F236" s="111">
        <v>0.3</v>
      </c>
      <c r="G236" s="111"/>
    </row>
    <row r="237" spans="1:7" ht="15.75" x14ac:dyDescent="0.2">
      <c r="A237" s="110" t="s">
        <v>3</v>
      </c>
      <c r="B237" s="111">
        <v>1.75</v>
      </c>
      <c r="C237" s="111">
        <v>61.32</v>
      </c>
      <c r="D237" s="112"/>
      <c r="E237" s="111">
        <v>2.74</v>
      </c>
      <c r="F237" s="111">
        <v>0.53</v>
      </c>
      <c r="G237" s="111"/>
    </row>
    <row r="238" spans="1:7" ht="15.75" x14ac:dyDescent="0.2">
      <c r="A238" s="110" t="s">
        <v>4</v>
      </c>
      <c r="B238" s="111">
        <v>1.06</v>
      </c>
      <c r="C238" s="111">
        <v>122.4</v>
      </c>
      <c r="D238" s="112"/>
      <c r="E238" s="111">
        <v>4.68</v>
      </c>
      <c r="F238" s="111">
        <v>0.72</v>
      </c>
      <c r="G238" s="111"/>
    </row>
    <row r="239" spans="1:7" ht="15.75" x14ac:dyDescent="0.2">
      <c r="A239" s="110" t="s">
        <v>5</v>
      </c>
      <c r="B239" s="111">
        <v>1.25</v>
      </c>
      <c r="C239" s="111">
        <v>49.08</v>
      </c>
      <c r="D239" s="113"/>
      <c r="E239" s="111">
        <v>4.0999999999999996</v>
      </c>
      <c r="F239" s="111">
        <v>0.68</v>
      </c>
      <c r="G239" s="111"/>
    </row>
    <row r="240" spans="1:7" ht="15.75" x14ac:dyDescent="0.2">
      <c r="A240" s="110" t="s">
        <v>6</v>
      </c>
      <c r="B240" s="111">
        <v>1.55</v>
      </c>
      <c r="C240" s="111">
        <v>39</v>
      </c>
      <c r="D240" s="112"/>
      <c r="E240" s="111">
        <v>3.98</v>
      </c>
      <c r="F240" s="111">
        <v>0.84</v>
      </c>
      <c r="G240" s="111"/>
    </row>
    <row r="241" spans="1:7" ht="15.75" x14ac:dyDescent="0.2">
      <c r="A241" s="110" t="s">
        <v>7</v>
      </c>
      <c r="B241" s="111">
        <v>0.75</v>
      </c>
      <c r="C241" s="111">
        <v>108</v>
      </c>
      <c r="D241" s="112"/>
      <c r="E241" s="111">
        <v>3.76</v>
      </c>
      <c r="F241" s="111">
        <v>1.0900000000000001</v>
      </c>
      <c r="G241" s="111">
        <v>156</v>
      </c>
    </row>
    <row r="242" spans="1:7" ht="15.75" x14ac:dyDescent="0.2">
      <c r="A242" s="110" t="s">
        <v>14</v>
      </c>
      <c r="B242" s="111">
        <v>1.08</v>
      </c>
      <c r="C242" s="111">
        <v>99</v>
      </c>
      <c r="D242" s="112"/>
      <c r="E242" s="111">
        <v>2.89</v>
      </c>
      <c r="F242" s="111">
        <v>0.67</v>
      </c>
      <c r="G242" s="111">
        <v>55.8</v>
      </c>
    </row>
    <row r="243" spans="1:7" ht="15.75" x14ac:dyDescent="0.2">
      <c r="A243" s="114" t="s">
        <v>30</v>
      </c>
      <c r="B243" s="111">
        <v>1.84</v>
      </c>
      <c r="C243" s="111">
        <v>30.72</v>
      </c>
      <c r="D243" s="112"/>
      <c r="E243" s="111">
        <v>4.58</v>
      </c>
      <c r="F243" s="111"/>
      <c r="G243" s="111"/>
    </row>
    <row r="244" spans="1:7" ht="15.75" x14ac:dyDescent="0.2">
      <c r="A244" s="110" t="s">
        <v>0</v>
      </c>
      <c r="B244" s="111">
        <v>1.04</v>
      </c>
      <c r="C244" s="111">
        <v>111.24</v>
      </c>
      <c r="D244" s="115"/>
      <c r="E244" s="111">
        <v>4.3600000000000003</v>
      </c>
      <c r="F244" s="111">
        <v>0.62</v>
      </c>
      <c r="G244" s="111"/>
    </row>
    <row r="245" spans="1:7" ht="15.75" x14ac:dyDescent="0.2">
      <c r="A245" s="110" t="s">
        <v>8</v>
      </c>
      <c r="B245" s="111">
        <v>1.72</v>
      </c>
      <c r="C245" s="111">
        <v>81</v>
      </c>
      <c r="D245" s="115"/>
      <c r="E245" s="111">
        <v>4.25</v>
      </c>
      <c r="F245" s="111">
        <v>0.86</v>
      </c>
      <c r="G245" s="111"/>
    </row>
    <row r="246" spans="1:7" ht="15.75" x14ac:dyDescent="0.2">
      <c r="A246" s="110" t="s">
        <v>9</v>
      </c>
      <c r="B246" s="111">
        <v>1.48</v>
      </c>
      <c r="C246" s="111">
        <v>105.36</v>
      </c>
      <c r="D246" s="115"/>
      <c r="E246" s="111">
        <v>3.88</v>
      </c>
      <c r="F246" s="111">
        <v>0.72</v>
      </c>
      <c r="G246" s="111"/>
    </row>
    <row r="247" spans="1:7" ht="15.75" x14ac:dyDescent="0.2">
      <c r="A247" s="110" t="s">
        <v>10</v>
      </c>
      <c r="B247" s="111">
        <v>1.35</v>
      </c>
      <c r="C247" s="111">
        <v>36.840000000000003</v>
      </c>
      <c r="D247" s="115"/>
      <c r="E247" s="111">
        <v>4.1500000000000004</v>
      </c>
      <c r="F247" s="111">
        <v>1.02</v>
      </c>
      <c r="G247" s="111"/>
    </row>
    <row r="248" spans="1:7" ht="15.75" x14ac:dyDescent="0.2">
      <c r="A248" s="110" t="s">
        <v>11</v>
      </c>
      <c r="B248" s="111">
        <v>1.75</v>
      </c>
      <c r="C248" s="111">
        <v>84</v>
      </c>
      <c r="D248" s="115"/>
      <c r="E248" s="111">
        <v>3.58</v>
      </c>
      <c r="F248" s="111">
        <v>0.43</v>
      </c>
      <c r="G248" s="111"/>
    </row>
    <row r="249" spans="1:7" ht="15.75" x14ac:dyDescent="0.2">
      <c r="A249" s="110" t="s">
        <v>12</v>
      </c>
      <c r="B249" s="111">
        <v>2.2000000000000002</v>
      </c>
      <c r="C249" s="111"/>
      <c r="D249" s="115"/>
      <c r="E249" s="111">
        <v>3.63</v>
      </c>
      <c r="F249" s="111">
        <v>0.66</v>
      </c>
      <c r="G249" s="111"/>
    </row>
    <row r="250" spans="1:7" ht="15.75" x14ac:dyDescent="0.2">
      <c r="A250" s="114" t="s">
        <v>1</v>
      </c>
      <c r="B250" s="111">
        <v>1.0900000000000001</v>
      </c>
      <c r="C250" s="111">
        <v>48</v>
      </c>
      <c r="D250" s="116"/>
      <c r="E250" s="111">
        <v>3.77</v>
      </c>
      <c r="F250" s="111">
        <v>0.61</v>
      </c>
      <c r="G250" s="111"/>
    </row>
    <row r="251" spans="1:7" ht="15.75" x14ac:dyDescent="0.2">
      <c r="A251" s="110" t="s">
        <v>13</v>
      </c>
      <c r="B251" s="111">
        <v>0.84</v>
      </c>
      <c r="C251" s="111">
        <v>65.28</v>
      </c>
      <c r="D251" s="115"/>
      <c r="E251" s="111">
        <v>2.2200000000000002</v>
      </c>
      <c r="F251" s="111">
        <v>0.38</v>
      </c>
      <c r="G251" s="111">
        <v>31.2</v>
      </c>
    </row>
  </sheetData>
  <mergeCells count="7">
    <mergeCell ref="J121:N121"/>
    <mergeCell ref="J140:N140"/>
    <mergeCell ref="J1:N1"/>
    <mergeCell ref="J41:N41"/>
    <mergeCell ref="J61:N61"/>
    <mergeCell ref="J81:N81"/>
    <mergeCell ref="J101:N101"/>
  </mergeCells>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33FF-85DE-4AFB-8AE7-E14D52159009}">
  <dimension ref="A1:N231"/>
  <sheetViews>
    <sheetView workbookViewId="0">
      <selection activeCell="B21" sqref="B21"/>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7" ht="47.25" x14ac:dyDescent="0.2">
      <c r="A1" s="107" t="s">
        <v>114</v>
      </c>
      <c r="B1" s="108" t="s">
        <v>62</v>
      </c>
      <c r="C1" s="109" t="s">
        <v>63</v>
      </c>
      <c r="D1" s="109" t="s">
        <v>64</v>
      </c>
      <c r="E1" s="109" t="s">
        <v>65</v>
      </c>
      <c r="F1" s="109" t="s">
        <v>66</v>
      </c>
      <c r="G1" s="109" t="s">
        <v>21</v>
      </c>
    </row>
    <row r="2" spans="1:7" ht="15.75" x14ac:dyDescent="0.2">
      <c r="A2" s="110" t="s">
        <v>2</v>
      </c>
      <c r="B2" s="153">
        <v>2.2999999999999998</v>
      </c>
      <c r="C2" s="153">
        <v>40</v>
      </c>
      <c r="D2" s="146" t="s">
        <v>104</v>
      </c>
      <c r="E2" s="143">
        <v>3.8</v>
      </c>
      <c r="F2" s="143">
        <v>0.19</v>
      </c>
      <c r="G2" s="145">
        <v>0</v>
      </c>
    </row>
    <row r="3" spans="1:7" ht="15.75" x14ac:dyDescent="0.2">
      <c r="A3" s="110" t="s">
        <v>3</v>
      </c>
      <c r="B3" s="153">
        <v>1.75</v>
      </c>
      <c r="C3" s="153">
        <v>61.32</v>
      </c>
      <c r="D3" s="146" t="s">
        <v>115</v>
      </c>
      <c r="E3" s="143">
        <v>3.03</v>
      </c>
      <c r="F3" s="143">
        <v>0.53</v>
      </c>
      <c r="G3" s="145">
        <v>0</v>
      </c>
    </row>
    <row r="4" spans="1:7" ht="15.75" x14ac:dyDescent="0.2">
      <c r="A4" s="110" t="s">
        <v>4</v>
      </c>
      <c r="B4" s="153">
        <v>1.25</v>
      </c>
      <c r="C4" s="153">
        <v>130.80000000000001</v>
      </c>
      <c r="D4" s="146">
        <v>5</v>
      </c>
      <c r="E4" s="143">
        <v>4.79</v>
      </c>
      <c r="F4" s="143">
        <v>0.68</v>
      </c>
      <c r="G4" s="145">
        <v>0</v>
      </c>
    </row>
    <row r="5" spans="1:7" ht="15.75" x14ac:dyDescent="0.2">
      <c r="A5" s="110" t="s">
        <v>112</v>
      </c>
      <c r="B5" s="153">
        <v>1.39</v>
      </c>
      <c r="C5" s="153">
        <v>51</v>
      </c>
      <c r="D5" s="146">
        <v>45415</v>
      </c>
      <c r="E5" s="143">
        <v>4.3499999999999996</v>
      </c>
      <c r="F5" s="143">
        <v>0.66</v>
      </c>
      <c r="G5" s="145">
        <v>0</v>
      </c>
    </row>
    <row r="6" spans="1:7" ht="15.75" x14ac:dyDescent="0.2">
      <c r="A6" s="110" t="s">
        <v>6</v>
      </c>
      <c r="B6" s="153">
        <v>1.75</v>
      </c>
      <c r="C6" s="153">
        <v>77</v>
      </c>
      <c r="D6" s="146" t="s">
        <v>96</v>
      </c>
      <c r="E6" s="143">
        <v>3.84</v>
      </c>
      <c r="F6" s="143">
        <v>1.1499999999999999</v>
      </c>
      <c r="G6" s="145">
        <v>0</v>
      </c>
    </row>
    <row r="7" spans="1:7" ht="15.75" x14ac:dyDescent="0.2">
      <c r="A7" s="110" t="s">
        <v>7</v>
      </c>
      <c r="B7" s="153">
        <v>1.6</v>
      </c>
      <c r="C7" s="153">
        <v>98.4</v>
      </c>
      <c r="D7" s="146" t="s">
        <v>104</v>
      </c>
      <c r="E7" s="143">
        <v>3.04</v>
      </c>
      <c r="F7" s="143">
        <v>1.07</v>
      </c>
      <c r="G7" s="145">
        <v>144</v>
      </c>
    </row>
    <row r="8" spans="1:7" ht="15.75" x14ac:dyDescent="0.2">
      <c r="A8" s="110" t="s">
        <v>14</v>
      </c>
      <c r="B8" s="153">
        <v>1.88</v>
      </c>
      <c r="C8" s="153">
        <v>75</v>
      </c>
      <c r="D8" s="146">
        <v>5</v>
      </c>
      <c r="E8" s="143">
        <v>3.35</v>
      </c>
      <c r="F8" s="143">
        <v>0.6</v>
      </c>
      <c r="G8" s="145">
        <v>100</v>
      </c>
    </row>
    <row r="9" spans="1:7" ht="15.75" x14ac:dyDescent="0.2">
      <c r="A9" s="110" t="s">
        <v>30</v>
      </c>
      <c r="B9" s="153">
        <v>2.2000000000000002</v>
      </c>
      <c r="C9" s="153">
        <v>30.72</v>
      </c>
      <c r="D9" s="146" t="s">
        <v>104</v>
      </c>
      <c r="E9" s="143">
        <v>4.12</v>
      </c>
      <c r="F9" s="143">
        <v>0.38</v>
      </c>
      <c r="G9" s="145">
        <v>0</v>
      </c>
    </row>
    <row r="10" spans="1:7" ht="15.75" x14ac:dyDescent="0.2">
      <c r="A10" s="110" t="s">
        <v>0</v>
      </c>
      <c r="B10" s="153">
        <v>1.76</v>
      </c>
      <c r="C10" s="153">
        <v>94.32</v>
      </c>
      <c r="D10" s="146">
        <v>5</v>
      </c>
      <c r="E10" s="143">
        <v>4.78</v>
      </c>
      <c r="F10" s="143">
        <v>0.57999999999999996</v>
      </c>
      <c r="G10" s="145">
        <v>0</v>
      </c>
    </row>
    <row r="11" spans="1:7" ht="15.75" x14ac:dyDescent="0.2">
      <c r="A11" s="110" t="s">
        <v>8</v>
      </c>
      <c r="B11" s="153">
        <v>1.95</v>
      </c>
      <c r="C11" s="153">
        <v>105.36</v>
      </c>
      <c r="D11" s="146" t="s">
        <v>115</v>
      </c>
      <c r="E11" s="143">
        <v>5</v>
      </c>
      <c r="F11" s="143">
        <v>0.95</v>
      </c>
      <c r="G11" s="145">
        <v>0</v>
      </c>
    </row>
    <row r="12" spans="1:7" ht="15.75" x14ac:dyDescent="0.2">
      <c r="A12" s="110" t="s">
        <v>9</v>
      </c>
      <c r="B12" s="153">
        <v>1.58</v>
      </c>
      <c r="C12" s="153">
        <v>157.34</v>
      </c>
      <c r="D12" s="146" t="s">
        <v>104</v>
      </c>
      <c r="E12" s="143">
        <v>4.16</v>
      </c>
      <c r="F12" s="143">
        <v>0.82</v>
      </c>
      <c r="G12" s="145">
        <v>44</v>
      </c>
    </row>
    <row r="13" spans="1:7" ht="15.75" x14ac:dyDescent="0.2">
      <c r="A13" s="110" t="s">
        <v>10</v>
      </c>
      <c r="B13" s="153">
        <v>1.74</v>
      </c>
      <c r="C13" s="153">
        <v>36.840000000000003</v>
      </c>
      <c r="D13" s="146">
        <v>5</v>
      </c>
      <c r="E13" s="143">
        <v>4.37</v>
      </c>
      <c r="F13" s="143">
        <v>0.88</v>
      </c>
      <c r="G13" s="145">
        <v>0</v>
      </c>
    </row>
    <row r="14" spans="1:7" ht="15.75" x14ac:dyDescent="0.2">
      <c r="A14" s="110" t="s">
        <v>11</v>
      </c>
      <c r="B14" s="153">
        <v>1.9</v>
      </c>
      <c r="C14" s="153">
        <v>84</v>
      </c>
      <c r="D14" s="146">
        <v>5</v>
      </c>
      <c r="E14" s="143">
        <v>2.85</v>
      </c>
      <c r="F14" s="143">
        <v>0.54</v>
      </c>
      <c r="G14" s="145">
        <v>84</v>
      </c>
    </row>
    <row r="15" spans="1:7" ht="15.75" x14ac:dyDescent="0.2">
      <c r="A15" s="110" t="s">
        <v>12</v>
      </c>
      <c r="B15" s="153">
        <v>2.86</v>
      </c>
      <c r="C15" s="153">
        <v>0</v>
      </c>
      <c r="D15" s="146" t="s">
        <v>115</v>
      </c>
      <c r="E15" s="143">
        <v>3.99</v>
      </c>
      <c r="F15" s="143">
        <v>1.49</v>
      </c>
      <c r="G15" s="145">
        <v>0</v>
      </c>
    </row>
    <row r="16" spans="1:7" ht="15.75" x14ac:dyDescent="0.2">
      <c r="A16" s="110" t="s">
        <v>1</v>
      </c>
      <c r="B16" s="153">
        <v>1.33</v>
      </c>
      <c r="C16" s="153">
        <v>60</v>
      </c>
      <c r="D16" s="146">
        <v>4</v>
      </c>
      <c r="E16" s="143">
        <v>4.2300000000000004</v>
      </c>
      <c r="F16" s="143">
        <v>0.7</v>
      </c>
      <c r="G16" s="145">
        <v>0</v>
      </c>
    </row>
    <row r="17" spans="1:14" ht="15.75" x14ac:dyDescent="0.2">
      <c r="A17" s="110" t="s">
        <v>13</v>
      </c>
      <c r="B17" s="153">
        <v>1.33</v>
      </c>
      <c r="C17" s="153">
        <v>69.48</v>
      </c>
      <c r="D17" s="146" t="s">
        <v>104</v>
      </c>
      <c r="E17" s="143">
        <v>3.35</v>
      </c>
      <c r="F17" s="143">
        <v>0.61</v>
      </c>
      <c r="G17" s="145">
        <v>43.2</v>
      </c>
    </row>
    <row r="18" spans="1:14" ht="15.75" x14ac:dyDescent="0.2">
      <c r="A18" s="140"/>
      <c r="B18" s="178"/>
      <c r="C18" s="178"/>
      <c r="D18" s="177"/>
      <c r="E18" s="178"/>
      <c r="F18" s="178"/>
      <c r="G18" s="179"/>
    </row>
    <row r="19" spans="1:14" ht="15.75" x14ac:dyDescent="0.2">
      <c r="A19" s="140"/>
      <c r="B19" s="178"/>
      <c r="C19" s="178"/>
      <c r="D19" s="177"/>
      <c r="E19" s="178"/>
      <c r="F19" s="178"/>
      <c r="G19" s="179"/>
    </row>
    <row r="21" spans="1:14" ht="47.25" customHeight="1" x14ac:dyDescent="0.2">
      <c r="A21" s="107" t="s">
        <v>110</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2.57</v>
      </c>
      <c r="C22" s="143">
        <v>40</v>
      </c>
      <c r="D22" s="141">
        <v>4</v>
      </c>
      <c r="E22" s="153">
        <v>3.76</v>
      </c>
      <c r="F22" s="143">
        <v>0.21</v>
      </c>
      <c r="G22" s="144">
        <v>0</v>
      </c>
      <c r="J22">
        <f t="shared" ref="J22:K37" si="0">B22/B42</f>
        <v>1.5117647058823529</v>
      </c>
      <c r="K22">
        <f t="shared" si="0"/>
        <v>1.1764705882352942</v>
      </c>
      <c r="M22">
        <f t="shared" ref="M22:N37" si="1">E22/E42</f>
        <v>1.0898550724637679</v>
      </c>
      <c r="N22">
        <f t="shared" si="1"/>
        <v>0.67741935483870963</v>
      </c>
    </row>
    <row r="23" spans="1:14" ht="15.75" x14ac:dyDescent="0.2">
      <c r="A23" s="110" t="s">
        <v>3</v>
      </c>
      <c r="B23" s="143">
        <v>1.75</v>
      </c>
      <c r="C23" s="143">
        <v>61.32</v>
      </c>
      <c r="D23" s="146">
        <v>5</v>
      </c>
      <c r="E23" s="143">
        <v>2.83</v>
      </c>
      <c r="F23" s="143">
        <v>0.49</v>
      </c>
      <c r="G23" s="146">
        <v>0</v>
      </c>
      <c r="J23">
        <f t="shared" si="0"/>
        <v>1</v>
      </c>
      <c r="K23">
        <f t="shared" si="0"/>
        <v>1</v>
      </c>
      <c r="M23">
        <f t="shared" si="1"/>
        <v>0.9758620689655173</v>
      </c>
      <c r="N23">
        <f t="shared" si="1"/>
        <v>0.96078431372549011</v>
      </c>
    </row>
    <row r="24" spans="1:14" ht="15.75" x14ac:dyDescent="0.2">
      <c r="A24" s="110" t="s">
        <v>4</v>
      </c>
      <c r="B24" s="143">
        <v>1.25</v>
      </c>
      <c r="C24" s="143">
        <v>130.80000000000001</v>
      </c>
      <c r="D24" s="141">
        <v>5</v>
      </c>
      <c r="E24" s="143">
        <v>4.79</v>
      </c>
      <c r="F24" s="143">
        <v>0.74</v>
      </c>
      <c r="G24" s="144">
        <v>0</v>
      </c>
      <c r="J24">
        <f t="shared" si="0"/>
        <v>1</v>
      </c>
      <c r="K24">
        <f t="shared" si="0"/>
        <v>1</v>
      </c>
      <c r="M24">
        <f t="shared" si="1"/>
        <v>0.9795501022494888</v>
      </c>
      <c r="N24">
        <f t="shared" si="1"/>
        <v>1</v>
      </c>
    </row>
    <row r="25" spans="1:14" ht="15.75" x14ac:dyDescent="0.2">
      <c r="A25" s="110" t="s">
        <v>112</v>
      </c>
      <c r="B25" s="143">
        <v>1.39</v>
      </c>
      <c r="C25" s="143">
        <v>51</v>
      </c>
      <c r="D25" s="142">
        <v>4</v>
      </c>
      <c r="E25" s="143">
        <v>3.9</v>
      </c>
      <c r="F25" s="143">
        <v>0.61</v>
      </c>
      <c r="G25" s="144">
        <v>0</v>
      </c>
      <c r="J25">
        <f t="shared" si="0"/>
        <v>1.0692307692307692</v>
      </c>
      <c r="K25">
        <f t="shared" si="0"/>
        <v>1</v>
      </c>
      <c r="M25">
        <f t="shared" si="1"/>
        <v>0.97499999999999998</v>
      </c>
      <c r="N25">
        <f t="shared" si="1"/>
        <v>0.953125</v>
      </c>
    </row>
    <row r="26" spans="1:14" ht="15.75" x14ac:dyDescent="0.2">
      <c r="A26" s="110" t="s">
        <v>6</v>
      </c>
      <c r="B26" s="143">
        <v>1.62</v>
      </c>
      <c r="C26" s="143">
        <v>65</v>
      </c>
      <c r="D26" s="146" t="s">
        <v>96</v>
      </c>
      <c r="E26" s="143">
        <v>3.41</v>
      </c>
      <c r="F26" s="143">
        <v>1.1299999999999999</v>
      </c>
      <c r="G26" s="146">
        <v>0</v>
      </c>
      <c r="J26">
        <f t="shared" si="0"/>
        <v>1</v>
      </c>
      <c r="K26">
        <f t="shared" si="0"/>
        <v>1</v>
      </c>
      <c r="M26">
        <f t="shared" si="1"/>
        <v>0.83990147783251246</v>
      </c>
      <c r="N26">
        <f t="shared" si="1"/>
        <v>1.21505376344086</v>
      </c>
    </row>
    <row r="27" spans="1:14" ht="15.75" x14ac:dyDescent="0.2">
      <c r="A27" s="110" t="s">
        <v>7</v>
      </c>
      <c r="B27" s="143">
        <v>1.43</v>
      </c>
      <c r="C27" s="143">
        <v>98.4</v>
      </c>
      <c r="D27" s="141">
        <v>5</v>
      </c>
      <c r="E27" s="143">
        <v>3.07</v>
      </c>
      <c r="F27" s="143">
        <v>1.0900000000000001</v>
      </c>
      <c r="G27" s="145">
        <v>144</v>
      </c>
      <c r="J27">
        <f t="shared" si="0"/>
        <v>1.0751879699248119</v>
      </c>
      <c r="K27">
        <f t="shared" si="0"/>
        <v>1</v>
      </c>
      <c r="M27">
        <f t="shared" si="1"/>
        <v>0.81648936170212771</v>
      </c>
      <c r="N27">
        <f t="shared" si="1"/>
        <v>1.058252427184466</v>
      </c>
    </row>
    <row r="28" spans="1:14" ht="15.75" x14ac:dyDescent="0.2">
      <c r="A28" s="110" t="s">
        <v>14</v>
      </c>
      <c r="B28" s="143">
        <v>1.88</v>
      </c>
      <c r="C28" s="143">
        <v>75</v>
      </c>
      <c r="D28" s="146">
        <v>5</v>
      </c>
      <c r="E28" s="143">
        <v>3.35</v>
      </c>
      <c r="F28" s="143">
        <v>0.6</v>
      </c>
      <c r="G28" s="145">
        <v>100</v>
      </c>
      <c r="J28">
        <f t="shared" si="0"/>
        <v>1</v>
      </c>
      <c r="K28">
        <f t="shared" si="0"/>
        <v>1</v>
      </c>
      <c r="M28">
        <f t="shared" si="1"/>
        <v>0.90296495956873324</v>
      </c>
      <c r="N28">
        <f t="shared" si="1"/>
        <v>0.85714285714285721</v>
      </c>
    </row>
    <row r="29" spans="1:14" ht="15.75" x14ac:dyDescent="0.2">
      <c r="A29" s="175" t="s">
        <v>30</v>
      </c>
      <c r="B29" s="143">
        <v>2.14</v>
      </c>
      <c r="C29" s="143">
        <v>30.72</v>
      </c>
      <c r="D29" s="146" t="s">
        <v>104</v>
      </c>
      <c r="E29" s="143">
        <v>3.48</v>
      </c>
      <c r="F29" s="143">
        <v>0.34</v>
      </c>
      <c r="G29" s="144">
        <v>0</v>
      </c>
      <c r="J29">
        <f t="shared" si="0"/>
        <v>1.0594059405940595</v>
      </c>
      <c r="K29">
        <f t="shared" si="0"/>
        <v>1</v>
      </c>
      <c r="M29">
        <f t="shared" si="1"/>
        <v>0.84671532846715325</v>
      </c>
      <c r="N29">
        <f t="shared" si="1"/>
        <v>0.80952380952380965</v>
      </c>
    </row>
    <row r="30" spans="1:14" ht="15.75" x14ac:dyDescent="0.2">
      <c r="A30" s="110" t="s">
        <v>0</v>
      </c>
      <c r="B30" s="143">
        <v>1.58</v>
      </c>
      <c r="C30" s="143">
        <v>94.32</v>
      </c>
      <c r="D30" s="146">
        <v>5</v>
      </c>
      <c r="E30" s="143">
        <v>4.6500000000000004</v>
      </c>
      <c r="F30" s="143">
        <v>0.63</v>
      </c>
      <c r="G30" s="144">
        <v>0</v>
      </c>
      <c r="J30">
        <f t="shared" si="0"/>
        <v>1.1366906474820144</v>
      </c>
      <c r="K30">
        <f t="shared" si="0"/>
        <v>0.90034364261168376</v>
      </c>
      <c r="M30">
        <f t="shared" si="1"/>
        <v>1.0130718954248368</v>
      </c>
      <c r="N30">
        <f t="shared" si="1"/>
        <v>1</v>
      </c>
    </row>
    <row r="31" spans="1:14" ht="15.75" x14ac:dyDescent="0.2">
      <c r="A31" s="110" t="s">
        <v>8</v>
      </c>
      <c r="B31" s="143">
        <v>1.95</v>
      </c>
      <c r="C31" s="143">
        <v>105.36</v>
      </c>
      <c r="D31" s="169" t="s">
        <v>111</v>
      </c>
      <c r="E31" s="143">
        <v>4.41</v>
      </c>
      <c r="F31" s="143">
        <v>0.89</v>
      </c>
      <c r="G31" s="144">
        <v>0</v>
      </c>
      <c r="J31">
        <f t="shared" si="0"/>
        <v>1.1337209302325582</v>
      </c>
      <c r="K31">
        <f t="shared" si="0"/>
        <v>1</v>
      </c>
      <c r="M31">
        <f t="shared" si="1"/>
        <v>1</v>
      </c>
      <c r="N31">
        <f t="shared" si="1"/>
        <v>1</v>
      </c>
    </row>
    <row r="32" spans="1:14" ht="15.75" x14ac:dyDescent="0.2">
      <c r="A32" s="110" t="s">
        <v>9</v>
      </c>
      <c r="B32" s="143">
        <v>1.48</v>
      </c>
      <c r="C32" s="143">
        <v>127.34</v>
      </c>
      <c r="D32" s="141">
        <v>5</v>
      </c>
      <c r="E32" s="143">
        <v>4.16</v>
      </c>
      <c r="F32" s="145">
        <v>0.82</v>
      </c>
      <c r="G32" s="176">
        <v>44</v>
      </c>
      <c r="J32">
        <f t="shared" si="0"/>
        <v>1</v>
      </c>
      <c r="K32">
        <f t="shared" si="0"/>
        <v>1</v>
      </c>
      <c r="M32">
        <f t="shared" si="1"/>
        <v>1.0171149144254279</v>
      </c>
      <c r="N32">
        <f t="shared" si="1"/>
        <v>1.0123456790123455</v>
      </c>
    </row>
    <row r="33" spans="1:14" ht="15.75" x14ac:dyDescent="0.2">
      <c r="A33" s="110" t="s">
        <v>10</v>
      </c>
      <c r="B33" s="143">
        <v>1.56</v>
      </c>
      <c r="C33" s="143">
        <v>36.840000000000003</v>
      </c>
      <c r="D33" s="141">
        <v>5</v>
      </c>
      <c r="E33" s="143">
        <v>4.1100000000000003</v>
      </c>
      <c r="F33" s="143">
        <v>0.81</v>
      </c>
      <c r="G33" s="144">
        <v>0</v>
      </c>
      <c r="H33" s="151"/>
      <c r="I33" s="151"/>
      <c r="J33">
        <f t="shared" si="0"/>
        <v>1.0758620689655174</v>
      </c>
      <c r="K33">
        <f t="shared" si="0"/>
        <v>1</v>
      </c>
      <c r="M33">
        <f t="shared" si="1"/>
        <v>1.0326633165829147</v>
      </c>
      <c r="N33">
        <f t="shared" si="1"/>
        <v>0.77884615384615385</v>
      </c>
    </row>
    <row r="34" spans="1:14" ht="15.75" x14ac:dyDescent="0.2">
      <c r="A34" s="110" t="s">
        <v>11</v>
      </c>
      <c r="B34" s="143">
        <v>1.9</v>
      </c>
      <c r="C34" s="143">
        <v>84</v>
      </c>
      <c r="D34" s="141">
        <v>5</v>
      </c>
      <c r="E34" s="143">
        <v>2.85</v>
      </c>
      <c r="F34" s="143">
        <v>0.54</v>
      </c>
      <c r="G34" s="145">
        <v>84</v>
      </c>
      <c r="J34">
        <f t="shared" si="0"/>
        <v>1</v>
      </c>
      <c r="K34">
        <f t="shared" si="0"/>
        <v>1</v>
      </c>
      <c r="M34">
        <f t="shared" si="1"/>
        <v>1</v>
      </c>
      <c r="N34">
        <f t="shared" si="1"/>
        <v>1</v>
      </c>
    </row>
    <row r="35" spans="1:14" ht="15.75" x14ac:dyDescent="0.2">
      <c r="A35" s="110" t="s">
        <v>12</v>
      </c>
      <c r="B35" s="143">
        <v>2.5</v>
      </c>
      <c r="C35" s="143">
        <v>0</v>
      </c>
      <c r="D35" s="141">
        <v>0</v>
      </c>
      <c r="E35" s="143">
        <v>3.99</v>
      </c>
      <c r="F35" s="143">
        <v>0.72</v>
      </c>
      <c r="G35" s="146">
        <v>0</v>
      </c>
      <c r="J35">
        <f t="shared" si="0"/>
        <v>1</v>
      </c>
      <c r="K35" t="e">
        <f t="shared" si="0"/>
        <v>#DIV/0!</v>
      </c>
      <c r="M35">
        <f t="shared" si="1"/>
        <v>1</v>
      </c>
      <c r="N35">
        <f t="shared" si="1"/>
        <v>1</v>
      </c>
    </row>
    <row r="36" spans="1:14" ht="15.75" x14ac:dyDescent="0.2">
      <c r="A36" s="114" t="s">
        <v>1</v>
      </c>
      <c r="B36" s="153">
        <v>1.27</v>
      </c>
      <c r="C36" s="143">
        <v>60</v>
      </c>
      <c r="D36" s="142">
        <v>4</v>
      </c>
      <c r="E36" s="143">
        <v>4.17</v>
      </c>
      <c r="F36" s="143">
        <v>0.66</v>
      </c>
      <c r="G36" s="146">
        <v>0</v>
      </c>
      <c r="J36">
        <f t="shared" si="0"/>
        <v>1.0583333333333333</v>
      </c>
      <c r="K36">
        <f t="shared" si="0"/>
        <v>1</v>
      </c>
      <c r="M36">
        <f t="shared" si="1"/>
        <v>1.0270935960591134</v>
      </c>
      <c r="N36">
        <f t="shared" si="1"/>
        <v>1</v>
      </c>
    </row>
    <row r="37" spans="1:14" ht="15.75" x14ac:dyDescent="0.2">
      <c r="A37" s="110" t="s">
        <v>13</v>
      </c>
      <c r="B37" s="153">
        <v>1.19</v>
      </c>
      <c r="C37" s="153">
        <v>74.28</v>
      </c>
      <c r="D37" s="146" t="s">
        <v>104</v>
      </c>
      <c r="E37" s="143">
        <v>3.08</v>
      </c>
      <c r="F37" s="143">
        <v>0.52</v>
      </c>
      <c r="G37" s="145">
        <v>43.2</v>
      </c>
      <c r="J37">
        <f t="shared" si="0"/>
        <v>1.1333333333333333</v>
      </c>
      <c r="K37">
        <f t="shared" si="0"/>
        <v>1.0690846286701208</v>
      </c>
      <c r="M37">
        <f t="shared" si="1"/>
        <v>1.0165016501650166</v>
      </c>
      <c r="N37">
        <f t="shared" si="1"/>
        <v>1.0612244897959184</v>
      </c>
    </row>
    <row r="41" spans="1:14" ht="47.25" x14ac:dyDescent="0.2">
      <c r="A41" s="107" t="s">
        <v>106</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1.7</v>
      </c>
      <c r="C42" s="143">
        <v>34</v>
      </c>
      <c r="D42" s="141">
        <v>4</v>
      </c>
      <c r="E42" s="143">
        <v>3.45</v>
      </c>
      <c r="F42" s="143">
        <v>0.31</v>
      </c>
      <c r="G42" s="144">
        <v>0</v>
      </c>
      <c r="J42">
        <f t="shared" ref="J42:K57" si="2">B42/B62</f>
        <v>1.0625</v>
      </c>
      <c r="K42">
        <f t="shared" si="2"/>
        <v>1</v>
      </c>
      <c r="M42">
        <f t="shared" ref="M42:N57" si="3">E42/E62</f>
        <v>1.078125</v>
      </c>
      <c r="N42">
        <f t="shared" si="3"/>
        <v>0.88571428571428579</v>
      </c>
    </row>
    <row r="43" spans="1:14" ht="15.75" x14ac:dyDescent="0.2">
      <c r="A43" s="110" t="s">
        <v>3</v>
      </c>
      <c r="B43" s="143">
        <v>1.75</v>
      </c>
      <c r="C43" s="143">
        <v>61.32</v>
      </c>
      <c r="D43" s="146" t="s">
        <v>86</v>
      </c>
      <c r="E43" s="143">
        <v>2.9</v>
      </c>
      <c r="F43" s="143">
        <v>0.51</v>
      </c>
      <c r="G43" s="146">
        <v>0</v>
      </c>
      <c r="J43">
        <f t="shared" si="2"/>
        <v>1</v>
      </c>
      <c r="K43">
        <f t="shared" si="2"/>
        <v>1</v>
      </c>
      <c r="M43">
        <f t="shared" si="3"/>
        <v>1.1068702290076335</v>
      </c>
      <c r="N43">
        <f t="shared" si="3"/>
        <v>1</v>
      </c>
    </row>
    <row r="44" spans="1:14" ht="15.75" x14ac:dyDescent="0.2">
      <c r="A44" s="110" t="s">
        <v>4</v>
      </c>
      <c r="B44" s="143">
        <v>1.25</v>
      </c>
      <c r="C44" s="143">
        <v>130.80000000000001</v>
      </c>
      <c r="D44" s="141">
        <v>5</v>
      </c>
      <c r="E44" s="143">
        <v>4.8899999999999997</v>
      </c>
      <c r="F44" s="143">
        <v>0.74</v>
      </c>
      <c r="G44" s="144">
        <v>0</v>
      </c>
      <c r="J44">
        <f t="shared" si="2"/>
        <v>0.94696969696969691</v>
      </c>
      <c r="K44">
        <f t="shared" si="2"/>
        <v>1</v>
      </c>
      <c r="M44">
        <f t="shared" si="3"/>
        <v>1</v>
      </c>
      <c r="N44">
        <f t="shared" si="3"/>
        <v>1</v>
      </c>
    </row>
    <row r="45" spans="1:14" ht="15.75" x14ac:dyDescent="0.2">
      <c r="A45" s="110" t="s">
        <v>5</v>
      </c>
      <c r="B45" s="143">
        <v>1.3</v>
      </c>
      <c r="C45" s="143">
        <v>51</v>
      </c>
      <c r="D45" s="142">
        <v>44684</v>
      </c>
      <c r="E45" s="143">
        <v>4</v>
      </c>
      <c r="F45" s="143">
        <v>0.64</v>
      </c>
      <c r="G45" s="144">
        <v>0</v>
      </c>
      <c r="J45">
        <f t="shared" si="2"/>
        <v>1.04</v>
      </c>
      <c r="K45">
        <f t="shared" si="2"/>
        <v>1.039119804400978</v>
      </c>
      <c r="M45">
        <f t="shared" si="3"/>
        <v>1</v>
      </c>
      <c r="N45">
        <f t="shared" si="3"/>
        <v>1</v>
      </c>
    </row>
    <row r="46" spans="1:14" ht="15.75" x14ac:dyDescent="0.2">
      <c r="A46" s="110" t="s">
        <v>6</v>
      </c>
      <c r="B46" s="143">
        <v>1.62</v>
      </c>
      <c r="C46" s="143">
        <v>65</v>
      </c>
      <c r="D46" s="146" t="s">
        <v>96</v>
      </c>
      <c r="E46" s="143">
        <v>4.0599999999999996</v>
      </c>
      <c r="F46" s="143">
        <v>0.93</v>
      </c>
      <c r="G46" s="146">
        <v>0</v>
      </c>
      <c r="J46">
        <f t="shared" si="2"/>
        <v>1.0451612903225806</v>
      </c>
      <c r="K46">
        <f t="shared" si="2"/>
        <v>1.1607142857142858</v>
      </c>
      <c r="M46">
        <f t="shared" si="3"/>
        <v>0.9508196721311476</v>
      </c>
      <c r="N46">
        <f t="shared" si="3"/>
        <v>1</v>
      </c>
    </row>
    <row r="47" spans="1:14" ht="15.75" x14ac:dyDescent="0.2">
      <c r="A47" s="110" t="s">
        <v>7</v>
      </c>
      <c r="B47" s="143">
        <v>1.33</v>
      </c>
      <c r="C47" s="143">
        <v>98.4</v>
      </c>
      <c r="D47" s="141">
        <v>5</v>
      </c>
      <c r="E47" s="171">
        <v>3.76</v>
      </c>
      <c r="F47" s="143">
        <v>1.03</v>
      </c>
      <c r="G47" s="145">
        <v>144</v>
      </c>
      <c r="J47">
        <f t="shared" si="2"/>
        <v>1.0310077519379846</v>
      </c>
      <c r="K47">
        <f t="shared" si="2"/>
        <v>1</v>
      </c>
      <c r="M47">
        <f t="shared" si="3"/>
        <v>1.0080428954423593</v>
      </c>
      <c r="N47">
        <f t="shared" si="3"/>
        <v>1</v>
      </c>
    </row>
    <row r="48" spans="1:14" ht="15.75" x14ac:dyDescent="0.2">
      <c r="A48" s="110" t="s">
        <v>14</v>
      </c>
      <c r="B48" s="143">
        <v>1.88</v>
      </c>
      <c r="C48" s="143">
        <v>75</v>
      </c>
      <c r="D48" s="146">
        <v>5</v>
      </c>
      <c r="E48" s="143">
        <v>3.71</v>
      </c>
      <c r="F48" s="143">
        <v>0.7</v>
      </c>
      <c r="G48" s="145">
        <v>111.6</v>
      </c>
      <c r="J48">
        <f t="shared" si="2"/>
        <v>1</v>
      </c>
      <c r="K48">
        <f t="shared" si="2"/>
        <v>1</v>
      </c>
      <c r="M48">
        <f t="shared" si="3"/>
        <v>1</v>
      </c>
      <c r="N48">
        <f t="shared" si="3"/>
        <v>1</v>
      </c>
    </row>
    <row r="49" spans="1:14" ht="15.75" x14ac:dyDescent="0.2">
      <c r="A49" s="114" t="s">
        <v>30</v>
      </c>
      <c r="B49" s="143">
        <v>2.02</v>
      </c>
      <c r="C49" s="143">
        <v>30.72</v>
      </c>
      <c r="D49" s="146" t="s">
        <v>105</v>
      </c>
      <c r="E49" s="143">
        <v>4.1100000000000003</v>
      </c>
      <c r="F49" s="143">
        <v>0.42</v>
      </c>
      <c r="G49" s="144">
        <v>0</v>
      </c>
      <c r="J49">
        <f t="shared" si="2"/>
        <v>1.035897435897436</v>
      </c>
      <c r="K49">
        <f t="shared" si="2"/>
        <v>1</v>
      </c>
      <c r="M49">
        <f t="shared" si="3"/>
        <v>1.0326633165829147</v>
      </c>
      <c r="N49">
        <f t="shared" si="3"/>
        <v>1</v>
      </c>
    </row>
    <row r="50" spans="1:14" ht="15.75" x14ac:dyDescent="0.2">
      <c r="A50" s="110" t="s">
        <v>0</v>
      </c>
      <c r="B50" s="143">
        <v>1.39</v>
      </c>
      <c r="C50" s="143">
        <v>104.76</v>
      </c>
      <c r="D50" s="146">
        <v>5</v>
      </c>
      <c r="E50" s="143">
        <v>4.59</v>
      </c>
      <c r="F50" s="143">
        <v>0.63</v>
      </c>
      <c r="G50" s="144">
        <v>0</v>
      </c>
      <c r="J50">
        <f t="shared" si="2"/>
        <v>1.0373134328358207</v>
      </c>
      <c r="K50">
        <f t="shared" si="2"/>
        <v>1</v>
      </c>
      <c r="M50">
        <f t="shared" si="3"/>
        <v>1.0087912087912088</v>
      </c>
      <c r="N50">
        <f t="shared" si="3"/>
        <v>1</v>
      </c>
    </row>
    <row r="51" spans="1:14" ht="15.75" x14ac:dyDescent="0.2">
      <c r="A51" s="110" t="s">
        <v>8</v>
      </c>
      <c r="B51" s="143">
        <v>1.72</v>
      </c>
      <c r="C51" s="143">
        <v>105.36</v>
      </c>
      <c r="D51" s="141">
        <v>2.5</v>
      </c>
      <c r="E51" s="143">
        <v>4.41</v>
      </c>
      <c r="F51" s="143">
        <v>0.89</v>
      </c>
      <c r="G51" s="144"/>
      <c r="J51">
        <f t="shared" si="2"/>
        <v>1</v>
      </c>
      <c r="K51">
        <f t="shared" si="2"/>
        <v>1</v>
      </c>
      <c r="M51">
        <f t="shared" si="3"/>
        <v>1</v>
      </c>
      <c r="N51">
        <f t="shared" si="3"/>
        <v>1</v>
      </c>
    </row>
    <row r="52" spans="1:14" ht="15.75" x14ac:dyDescent="0.2">
      <c r="A52" s="110" t="s">
        <v>9</v>
      </c>
      <c r="B52" s="143">
        <v>1.48</v>
      </c>
      <c r="C52" s="143">
        <v>127.34</v>
      </c>
      <c r="D52" s="141">
        <v>6.3</v>
      </c>
      <c r="E52" s="143">
        <v>4.09</v>
      </c>
      <c r="F52" s="145">
        <v>0.81</v>
      </c>
      <c r="G52" s="144">
        <v>44</v>
      </c>
      <c r="J52">
        <f t="shared" si="2"/>
        <v>1</v>
      </c>
      <c r="K52">
        <f t="shared" si="2"/>
        <v>1</v>
      </c>
      <c r="M52">
        <f t="shared" si="3"/>
        <v>0.98317307692307687</v>
      </c>
      <c r="N52">
        <f t="shared" si="3"/>
        <v>0.97005988023952106</v>
      </c>
    </row>
    <row r="53" spans="1:14" ht="15.75" x14ac:dyDescent="0.2">
      <c r="A53" s="110" t="s">
        <v>10</v>
      </c>
      <c r="B53" s="143">
        <v>1.45</v>
      </c>
      <c r="C53" s="143">
        <v>36.840000000000003</v>
      </c>
      <c r="D53" s="141">
        <v>3.5</v>
      </c>
      <c r="E53" s="143">
        <v>3.98</v>
      </c>
      <c r="F53" s="143">
        <v>1.04</v>
      </c>
      <c r="G53" s="144">
        <v>0</v>
      </c>
      <c r="H53" s="151"/>
      <c r="I53" s="151"/>
      <c r="J53">
        <f t="shared" si="2"/>
        <v>1</v>
      </c>
      <c r="K53">
        <f t="shared" si="2"/>
        <v>1</v>
      </c>
      <c r="M53">
        <f t="shared" si="3"/>
        <v>0.995</v>
      </c>
      <c r="N53">
        <f t="shared" si="3"/>
        <v>0.99047619047619051</v>
      </c>
    </row>
    <row r="54" spans="1:14" ht="15.75" x14ac:dyDescent="0.2">
      <c r="A54" s="110" t="s">
        <v>11</v>
      </c>
      <c r="B54" s="143">
        <v>1.9</v>
      </c>
      <c r="C54" s="143">
        <v>84</v>
      </c>
      <c r="D54" s="141">
        <v>5</v>
      </c>
      <c r="E54" s="143">
        <v>2.85</v>
      </c>
      <c r="F54" s="143">
        <v>0.54</v>
      </c>
      <c r="G54" s="145">
        <v>84</v>
      </c>
      <c r="J54">
        <f t="shared" si="2"/>
        <v>1.0326086956521738</v>
      </c>
      <c r="K54">
        <f t="shared" si="2"/>
        <v>1</v>
      </c>
      <c r="M54">
        <f t="shared" si="3"/>
        <v>1</v>
      </c>
      <c r="N54">
        <f t="shared" si="3"/>
        <v>1.0384615384615385</v>
      </c>
    </row>
    <row r="55" spans="1:14" ht="15.75" x14ac:dyDescent="0.2">
      <c r="A55" s="110" t="s">
        <v>12</v>
      </c>
      <c r="B55" s="143">
        <v>2.5</v>
      </c>
      <c r="C55" s="143">
        <v>0</v>
      </c>
      <c r="D55" s="141">
        <v>0</v>
      </c>
      <c r="E55" s="143">
        <v>3.99</v>
      </c>
      <c r="F55" s="143">
        <v>0.72</v>
      </c>
      <c r="G55" s="146">
        <v>0</v>
      </c>
      <c r="J55">
        <f t="shared" si="2"/>
        <v>1</v>
      </c>
      <c r="K55" t="e">
        <f t="shared" si="2"/>
        <v>#DIV/0!</v>
      </c>
      <c r="M55">
        <f t="shared" si="3"/>
        <v>1</v>
      </c>
      <c r="N55">
        <f t="shared" si="3"/>
        <v>1</v>
      </c>
    </row>
    <row r="56" spans="1:14" ht="15.75" x14ac:dyDescent="0.2">
      <c r="A56" s="114" t="s">
        <v>1</v>
      </c>
      <c r="B56" s="153">
        <v>1.2</v>
      </c>
      <c r="C56" s="143">
        <v>60</v>
      </c>
      <c r="D56" s="142">
        <v>44715</v>
      </c>
      <c r="E56" s="143">
        <v>4.0599999999999996</v>
      </c>
      <c r="F56" s="143">
        <v>0.66</v>
      </c>
      <c r="G56" s="146">
        <v>0</v>
      </c>
      <c r="J56">
        <f t="shared" si="2"/>
        <v>1</v>
      </c>
      <c r="K56">
        <f t="shared" si="2"/>
        <v>1</v>
      </c>
      <c r="M56">
        <f t="shared" si="3"/>
        <v>0.97362110311750594</v>
      </c>
      <c r="N56">
        <f t="shared" si="3"/>
        <v>1</v>
      </c>
    </row>
    <row r="57" spans="1:14" ht="15.75" x14ac:dyDescent="0.2">
      <c r="A57" s="110" t="s">
        <v>13</v>
      </c>
      <c r="B57" s="153">
        <v>1.05</v>
      </c>
      <c r="C57" s="153">
        <v>69.48</v>
      </c>
      <c r="D57" s="146" t="s">
        <v>104</v>
      </c>
      <c r="E57" s="143">
        <v>3.03</v>
      </c>
      <c r="F57" s="143">
        <v>0.49</v>
      </c>
      <c r="G57" s="145">
        <v>43.2</v>
      </c>
      <c r="J57">
        <f>B57/B77</f>
        <v>1.0606060606060606</v>
      </c>
      <c r="K57">
        <f t="shared" si="2"/>
        <v>1</v>
      </c>
      <c r="M57">
        <f t="shared" si="3"/>
        <v>1.1263940520446096</v>
      </c>
      <c r="N57">
        <f t="shared" si="3"/>
        <v>0.81666666666666665</v>
      </c>
    </row>
    <row r="61" spans="1:14" ht="47.25" x14ac:dyDescent="0.2">
      <c r="A61" s="107" t="s">
        <v>102</v>
      </c>
      <c r="B61" s="108" t="s">
        <v>62</v>
      </c>
      <c r="C61" s="109" t="s">
        <v>63</v>
      </c>
      <c r="D61" s="109" t="s">
        <v>64</v>
      </c>
      <c r="E61" s="109" t="s">
        <v>65</v>
      </c>
      <c r="F61" s="109" t="s">
        <v>66</v>
      </c>
      <c r="G61" s="109" t="s">
        <v>21</v>
      </c>
      <c r="J61" s="211" t="s">
        <v>92</v>
      </c>
      <c r="K61" s="212"/>
      <c r="L61" s="212"/>
      <c r="M61" s="212"/>
      <c r="N61" s="213"/>
    </row>
    <row r="62" spans="1:14" ht="15.75" x14ac:dyDescent="0.2">
      <c r="A62" s="110" t="s">
        <v>2</v>
      </c>
      <c r="B62" s="143">
        <v>1.6</v>
      </c>
      <c r="C62" s="143">
        <v>34</v>
      </c>
      <c r="D62" s="141">
        <v>4</v>
      </c>
      <c r="E62" s="143">
        <v>3.2</v>
      </c>
      <c r="F62" s="143">
        <v>0.35</v>
      </c>
      <c r="G62" s="144">
        <v>0</v>
      </c>
      <c r="J62">
        <f t="shared" ref="J62:K77" si="4">B62/B82</f>
        <v>1</v>
      </c>
      <c r="K62">
        <f t="shared" si="4"/>
        <v>1</v>
      </c>
      <c r="M62">
        <f t="shared" ref="M62:N77" si="5">E62/E82</f>
        <v>1</v>
      </c>
      <c r="N62">
        <f t="shared" si="5"/>
        <v>1</v>
      </c>
    </row>
    <row r="63" spans="1:14" ht="15.75" x14ac:dyDescent="0.2">
      <c r="A63" s="110" t="s">
        <v>3</v>
      </c>
      <c r="B63" s="143">
        <v>1.75</v>
      </c>
      <c r="C63" s="143">
        <v>61.32</v>
      </c>
      <c r="D63" s="146" t="s">
        <v>86</v>
      </c>
      <c r="E63" s="143">
        <v>2.62</v>
      </c>
      <c r="F63" s="143">
        <v>0.51</v>
      </c>
      <c r="G63" s="146">
        <v>0</v>
      </c>
      <c r="J63">
        <f t="shared" si="4"/>
        <v>1</v>
      </c>
      <c r="K63">
        <f t="shared" si="4"/>
        <v>1</v>
      </c>
      <c r="M63">
        <f t="shared" si="5"/>
        <v>1</v>
      </c>
      <c r="N63">
        <f t="shared" si="5"/>
        <v>1</v>
      </c>
    </row>
    <row r="64" spans="1:14" ht="15.75" x14ac:dyDescent="0.2">
      <c r="A64" s="110" t="s">
        <v>4</v>
      </c>
      <c r="B64" s="143">
        <v>1.32</v>
      </c>
      <c r="C64" s="143">
        <v>130.80000000000001</v>
      </c>
      <c r="D64" s="141">
        <v>5</v>
      </c>
      <c r="E64" s="143">
        <v>4.8899999999999997</v>
      </c>
      <c r="F64" s="143">
        <v>0.74</v>
      </c>
      <c r="G64" s="144">
        <v>0</v>
      </c>
      <c r="J64">
        <f t="shared" si="4"/>
        <v>1</v>
      </c>
      <c r="K64">
        <f t="shared" si="4"/>
        <v>1</v>
      </c>
      <c r="M64">
        <f t="shared" si="5"/>
        <v>0.97995991983967923</v>
      </c>
      <c r="N64">
        <f t="shared" si="5"/>
        <v>0.92499999999999993</v>
      </c>
    </row>
    <row r="65" spans="1:14" ht="15.75" x14ac:dyDescent="0.2">
      <c r="A65" s="110" t="s">
        <v>5</v>
      </c>
      <c r="B65" s="143">
        <v>1.25</v>
      </c>
      <c r="C65" s="143">
        <v>49.08</v>
      </c>
      <c r="D65" s="142">
        <v>44319</v>
      </c>
      <c r="E65" s="143">
        <v>4</v>
      </c>
      <c r="F65" s="143">
        <v>0.64</v>
      </c>
      <c r="G65" s="144">
        <v>0</v>
      </c>
      <c r="J65">
        <f t="shared" si="4"/>
        <v>1</v>
      </c>
      <c r="K65">
        <f t="shared" si="4"/>
        <v>1</v>
      </c>
      <c r="M65">
        <f t="shared" si="5"/>
        <v>1</v>
      </c>
      <c r="N65">
        <f t="shared" si="5"/>
        <v>1</v>
      </c>
    </row>
    <row r="66" spans="1:14" ht="15.75" x14ac:dyDescent="0.2">
      <c r="A66" s="110" t="s">
        <v>6</v>
      </c>
      <c r="B66" s="143">
        <v>1.55</v>
      </c>
      <c r="C66" s="143">
        <v>56</v>
      </c>
      <c r="D66" s="146" t="s">
        <v>96</v>
      </c>
      <c r="E66" s="143">
        <v>4.2699999999999996</v>
      </c>
      <c r="F66" s="143">
        <v>0.93</v>
      </c>
      <c r="G66" s="146">
        <v>0</v>
      </c>
      <c r="J66">
        <f t="shared" si="4"/>
        <v>1</v>
      </c>
      <c r="K66">
        <f t="shared" si="4"/>
        <v>1</v>
      </c>
      <c r="M66">
        <f t="shared" si="5"/>
        <v>1</v>
      </c>
      <c r="N66">
        <f t="shared" si="5"/>
        <v>1</v>
      </c>
    </row>
    <row r="67" spans="1:14" ht="15.75" x14ac:dyDescent="0.2">
      <c r="A67" s="110" t="s">
        <v>7</v>
      </c>
      <c r="B67" s="143">
        <v>1.29</v>
      </c>
      <c r="C67" s="143">
        <v>98.4</v>
      </c>
      <c r="D67" s="141">
        <v>5</v>
      </c>
      <c r="E67" s="171">
        <v>3.73</v>
      </c>
      <c r="F67" s="143">
        <v>1.03</v>
      </c>
      <c r="G67" s="145">
        <v>144</v>
      </c>
      <c r="J67">
        <f t="shared" si="4"/>
        <v>1</v>
      </c>
      <c r="K67">
        <f t="shared" si="4"/>
        <v>1</v>
      </c>
      <c r="M67">
        <f t="shared" si="5"/>
        <v>1</v>
      </c>
      <c r="N67">
        <f t="shared" si="5"/>
        <v>1</v>
      </c>
    </row>
    <row r="68" spans="1:14" ht="15.75" x14ac:dyDescent="0.2">
      <c r="A68" s="110" t="s">
        <v>14</v>
      </c>
      <c r="B68" s="143">
        <v>1.88</v>
      </c>
      <c r="C68" s="143">
        <v>75</v>
      </c>
      <c r="D68" s="146">
        <v>5</v>
      </c>
      <c r="E68" s="143">
        <v>3.71</v>
      </c>
      <c r="F68" s="143">
        <v>0.7</v>
      </c>
      <c r="G68" s="145">
        <v>111.6</v>
      </c>
      <c r="J68">
        <f t="shared" si="4"/>
        <v>1</v>
      </c>
      <c r="K68">
        <f t="shared" si="4"/>
        <v>1</v>
      </c>
      <c r="M68">
        <f t="shared" si="5"/>
        <v>1</v>
      </c>
      <c r="N68">
        <f t="shared" si="5"/>
        <v>1</v>
      </c>
    </row>
    <row r="69" spans="1:14" ht="15.75" x14ac:dyDescent="0.2">
      <c r="A69" s="114" t="s">
        <v>30</v>
      </c>
      <c r="B69" s="143">
        <v>1.95</v>
      </c>
      <c r="C69" s="143">
        <v>30.72</v>
      </c>
      <c r="D69" s="141">
        <v>2.5</v>
      </c>
      <c r="E69" s="143">
        <v>3.98</v>
      </c>
      <c r="F69" s="143">
        <v>0.42</v>
      </c>
      <c r="G69" s="144">
        <v>0</v>
      </c>
      <c r="J69">
        <f t="shared" si="4"/>
        <v>1</v>
      </c>
      <c r="K69">
        <f t="shared" si="4"/>
        <v>1</v>
      </c>
      <c r="M69">
        <f t="shared" si="5"/>
        <v>1</v>
      </c>
      <c r="N69">
        <f t="shared" si="5"/>
        <v>1</v>
      </c>
    </row>
    <row r="70" spans="1:14" ht="15.75" x14ac:dyDescent="0.2">
      <c r="A70" s="110" t="s">
        <v>0</v>
      </c>
      <c r="B70" s="143">
        <v>1.34</v>
      </c>
      <c r="C70" s="143">
        <v>104.76</v>
      </c>
      <c r="D70" s="146">
        <v>2.5</v>
      </c>
      <c r="E70" s="143">
        <v>4.55</v>
      </c>
      <c r="F70" s="143">
        <v>0.63</v>
      </c>
      <c r="G70" s="144">
        <v>0</v>
      </c>
      <c r="J70">
        <f t="shared" si="4"/>
        <v>1.046875</v>
      </c>
      <c r="K70">
        <f t="shared" si="4"/>
        <v>1</v>
      </c>
      <c r="M70">
        <f t="shared" si="5"/>
        <v>0.99562363238512019</v>
      </c>
      <c r="N70">
        <f t="shared" si="5"/>
        <v>0.96923076923076923</v>
      </c>
    </row>
    <row r="71" spans="1:14" ht="15.75" x14ac:dyDescent="0.2">
      <c r="A71" s="110" t="s">
        <v>8</v>
      </c>
      <c r="B71" s="143">
        <v>1.72</v>
      </c>
      <c r="C71" s="143">
        <v>105.36</v>
      </c>
      <c r="D71" s="141">
        <v>2.5</v>
      </c>
      <c r="E71" s="143">
        <v>4.41</v>
      </c>
      <c r="F71" s="143">
        <v>0.89</v>
      </c>
      <c r="G71" s="144">
        <v>0</v>
      </c>
      <c r="J71">
        <f t="shared" si="4"/>
        <v>1</v>
      </c>
      <c r="K71">
        <f t="shared" si="4"/>
        <v>1.3007407407407408</v>
      </c>
      <c r="M71">
        <f t="shared" si="5"/>
        <v>1</v>
      </c>
      <c r="N71">
        <f t="shared" si="5"/>
        <v>1</v>
      </c>
    </row>
    <row r="72" spans="1:14" ht="15.75" x14ac:dyDescent="0.2">
      <c r="A72" s="110" t="s">
        <v>9</v>
      </c>
      <c r="B72" s="143">
        <v>1.48</v>
      </c>
      <c r="C72" s="143">
        <v>127.34</v>
      </c>
      <c r="D72" s="141">
        <v>6.3</v>
      </c>
      <c r="E72" s="143">
        <v>4.16</v>
      </c>
      <c r="F72" s="145">
        <v>0.83499999999999996</v>
      </c>
      <c r="G72" s="145">
        <v>44</v>
      </c>
      <c r="J72">
        <f t="shared" si="4"/>
        <v>1</v>
      </c>
      <c r="K72">
        <f t="shared" si="4"/>
        <v>1</v>
      </c>
      <c r="M72">
        <f t="shared" si="5"/>
        <v>1</v>
      </c>
      <c r="N72">
        <f t="shared" si="5"/>
        <v>0.1</v>
      </c>
    </row>
    <row r="73" spans="1:14" ht="15.75" x14ac:dyDescent="0.2">
      <c r="A73" s="110" t="s">
        <v>10</v>
      </c>
      <c r="B73" s="143">
        <v>1.45</v>
      </c>
      <c r="C73" s="143">
        <v>36.840000000000003</v>
      </c>
      <c r="D73" s="141">
        <v>4</v>
      </c>
      <c r="E73" s="143">
        <v>4</v>
      </c>
      <c r="F73" s="143">
        <v>1.05</v>
      </c>
      <c r="G73" s="144">
        <v>0</v>
      </c>
      <c r="H73" s="151"/>
      <c r="I73" s="151"/>
      <c r="J73">
        <f t="shared" si="4"/>
        <v>1</v>
      </c>
      <c r="K73">
        <f t="shared" si="4"/>
        <v>1</v>
      </c>
      <c r="M73">
        <f t="shared" si="5"/>
        <v>1</v>
      </c>
      <c r="N73">
        <f t="shared" si="5"/>
        <v>1</v>
      </c>
    </row>
    <row r="74" spans="1:14" ht="15.75" x14ac:dyDescent="0.2">
      <c r="A74" s="110" t="s">
        <v>11</v>
      </c>
      <c r="B74" s="143">
        <v>1.84</v>
      </c>
      <c r="C74" s="143">
        <v>84</v>
      </c>
      <c r="D74" s="141">
        <v>5</v>
      </c>
      <c r="E74" s="143">
        <v>2.85</v>
      </c>
      <c r="F74" s="143">
        <v>0.52</v>
      </c>
      <c r="G74" s="145">
        <v>60</v>
      </c>
      <c r="J74">
        <f t="shared" si="4"/>
        <v>1</v>
      </c>
      <c r="K74">
        <f t="shared" si="4"/>
        <v>1</v>
      </c>
      <c r="M74">
        <f t="shared" si="5"/>
        <v>1</v>
      </c>
      <c r="N74">
        <f t="shared" si="5"/>
        <v>1</v>
      </c>
    </row>
    <row r="75" spans="1:14" ht="15.75" x14ac:dyDescent="0.2">
      <c r="A75" s="110" t="s">
        <v>12</v>
      </c>
      <c r="B75" s="143">
        <v>2.5</v>
      </c>
      <c r="C75" s="143">
        <v>0</v>
      </c>
      <c r="D75" s="141">
        <v>0</v>
      </c>
      <c r="E75" s="143">
        <v>3.99</v>
      </c>
      <c r="F75" s="143">
        <v>0.72</v>
      </c>
      <c r="G75" s="146">
        <v>0</v>
      </c>
      <c r="J75">
        <f t="shared" si="4"/>
        <v>1</v>
      </c>
      <c r="K75" t="e">
        <f t="shared" si="4"/>
        <v>#DIV/0!</v>
      </c>
      <c r="M75">
        <f t="shared" si="5"/>
        <v>1</v>
      </c>
      <c r="N75">
        <f t="shared" si="5"/>
        <v>1</v>
      </c>
    </row>
    <row r="76" spans="1:14" ht="15.75" x14ac:dyDescent="0.2">
      <c r="A76" s="114" t="s">
        <v>1</v>
      </c>
      <c r="B76" s="153">
        <v>1.2</v>
      </c>
      <c r="C76" s="143">
        <v>60</v>
      </c>
      <c r="D76" s="170">
        <v>44380</v>
      </c>
      <c r="E76" s="143">
        <v>4.17</v>
      </c>
      <c r="F76" s="143">
        <v>0.66</v>
      </c>
      <c r="G76" s="146">
        <v>0</v>
      </c>
      <c r="J76">
        <f t="shared" si="4"/>
        <v>1.1214953271028036</v>
      </c>
      <c r="K76">
        <f t="shared" si="4"/>
        <v>1</v>
      </c>
      <c r="M76">
        <f t="shared" si="5"/>
        <v>1</v>
      </c>
      <c r="N76">
        <f t="shared" si="5"/>
        <v>0.9850746268656716</v>
      </c>
    </row>
    <row r="77" spans="1:14" ht="15.75" x14ac:dyDescent="0.2">
      <c r="A77" s="110" t="s">
        <v>13</v>
      </c>
      <c r="B77" s="153">
        <v>0.99</v>
      </c>
      <c r="C77" s="153">
        <v>69.48</v>
      </c>
      <c r="D77" s="141">
        <v>2.5</v>
      </c>
      <c r="E77" s="143">
        <v>2.69</v>
      </c>
      <c r="F77" s="143">
        <v>0.6</v>
      </c>
      <c r="G77" s="145">
        <v>43.2</v>
      </c>
      <c r="J77">
        <f t="shared" si="4"/>
        <v>1.1123595505617978</v>
      </c>
      <c r="K77">
        <f t="shared" si="4"/>
        <v>1</v>
      </c>
      <c r="M77">
        <f t="shared" si="5"/>
        <v>1</v>
      </c>
      <c r="N77">
        <f t="shared" si="5"/>
        <v>1.1538461538461537</v>
      </c>
    </row>
    <row r="81" spans="1:14" ht="47.25" x14ac:dyDescent="0.2">
      <c r="A81" s="107" t="s">
        <v>101</v>
      </c>
      <c r="B81" s="108" t="s">
        <v>62</v>
      </c>
      <c r="C81" s="109" t="s">
        <v>63</v>
      </c>
      <c r="D81" s="109" t="s">
        <v>64</v>
      </c>
      <c r="E81" s="109" t="s">
        <v>65</v>
      </c>
      <c r="F81" s="109" t="s">
        <v>66</v>
      </c>
      <c r="G81" s="109" t="s">
        <v>21</v>
      </c>
      <c r="J81" s="211" t="s">
        <v>92</v>
      </c>
      <c r="K81" s="212"/>
      <c r="L81" s="212"/>
      <c r="M81" s="212"/>
      <c r="N81" s="213"/>
    </row>
    <row r="82" spans="1:14" ht="15.75" x14ac:dyDescent="0.2">
      <c r="A82" s="110" t="s">
        <v>2</v>
      </c>
      <c r="B82" s="143">
        <v>1.6</v>
      </c>
      <c r="C82" s="143">
        <v>34</v>
      </c>
      <c r="D82" s="141">
        <v>4</v>
      </c>
      <c r="E82" s="143">
        <v>3.2</v>
      </c>
      <c r="F82" s="143">
        <v>0.35</v>
      </c>
      <c r="G82" s="144">
        <v>0</v>
      </c>
      <c r="J82">
        <f>B82/B102</f>
        <v>1</v>
      </c>
      <c r="K82">
        <f>C82/C102</f>
        <v>1</v>
      </c>
      <c r="M82">
        <f>E82/E102</f>
        <v>0.99071207430340569</v>
      </c>
      <c r="N82">
        <f>F82/F102</f>
        <v>0.85365853658536583</v>
      </c>
    </row>
    <row r="83" spans="1:14" ht="15.75" x14ac:dyDescent="0.2">
      <c r="A83" s="110" t="s">
        <v>3</v>
      </c>
      <c r="B83" s="143">
        <v>1.75</v>
      </c>
      <c r="C83" s="143">
        <v>61.32</v>
      </c>
      <c r="D83" s="146" t="s">
        <v>86</v>
      </c>
      <c r="E83" s="143">
        <v>2.62</v>
      </c>
      <c r="F83" s="143">
        <v>0.51</v>
      </c>
      <c r="G83" s="146">
        <v>0</v>
      </c>
      <c r="J83">
        <f t="shared" ref="J83:K97" si="6">B83/B103</f>
        <v>1</v>
      </c>
      <c r="K83">
        <f t="shared" si="6"/>
        <v>1</v>
      </c>
      <c r="M83">
        <f t="shared" ref="M83:N97" si="7">E83/E103</f>
        <v>0.94244604316546776</v>
      </c>
      <c r="N83">
        <f t="shared" si="7"/>
        <v>0.96226415094339623</v>
      </c>
    </row>
    <row r="84" spans="1:14" ht="15.75" x14ac:dyDescent="0.2">
      <c r="A84" s="110" t="s">
        <v>4</v>
      </c>
      <c r="B84" s="143">
        <v>1.32</v>
      </c>
      <c r="C84" s="143">
        <v>130.80000000000001</v>
      </c>
      <c r="D84" s="141">
        <v>5</v>
      </c>
      <c r="E84" s="143">
        <v>4.99</v>
      </c>
      <c r="F84" s="143">
        <v>0.8</v>
      </c>
      <c r="G84" s="144">
        <v>0</v>
      </c>
      <c r="J84">
        <f t="shared" si="6"/>
        <v>1</v>
      </c>
      <c r="K84">
        <f t="shared" si="6"/>
        <v>1</v>
      </c>
      <c r="M84">
        <f t="shared" si="7"/>
        <v>1</v>
      </c>
      <c r="N84">
        <f t="shared" si="7"/>
        <v>0.96385542168674709</v>
      </c>
    </row>
    <row r="85" spans="1:14" ht="15.75" x14ac:dyDescent="0.2">
      <c r="A85" s="110" t="s">
        <v>5</v>
      </c>
      <c r="B85" s="143">
        <v>1.25</v>
      </c>
      <c r="C85" s="143">
        <v>49.08</v>
      </c>
      <c r="D85" s="142">
        <v>43954</v>
      </c>
      <c r="E85" s="143">
        <v>4</v>
      </c>
      <c r="F85" s="143">
        <v>0.64</v>
      </c>
      <c r="G85" s="144">
        <v>0</v>
      </c>
      <c r="J85">
        <f t="shared" si="6"/>
        <v>0.93283582089552231</v>
      </c>
      <c r="K85">
        <f t="shared" si="6"/>
        <v>1</v>
      </c>
      <c r="M85">
        <f t="shared" si="7"/>
        <v>1</v>
      </c>
      <c r="N85">
        <f t="shared" si="7"/>
        <v>1</v>
      </c>
    </row>
    <row r="86" spans="1:14" ht="15.75" x14ac:dyDescent="0.2">
      <c r="A86" s="110" t="s">
        <v>6</v>
      </c>
      <c r="B86" s="143">
        <v>1.55</v>
      </c>
      <c r="C86" s="143">
        <v>56</v>
      </c>
      <c r="D86" s="146" t="s">
        <v>96</v>
      </c>
      <c r="E86" s="143">
        <v>4.2699999999999996</v>
      </c>
      <c r="F86" s="143">
        <v>0.93</v>
      </c>
      <c r="G86" s="146">
        <v>0</v>
      </c>
      <c r="J86">
        <f t="shared" si="6"/>
        <v>1</v>
      </c>
      <c r="K86">
        <f t="shared" si="6"/>
        <v>1</v>
      </c>
      <c r="M86">
        <f t="shared" si="7"/>
        <v>0.98160919540229885</v>
      </c>
      <c r="N86">
        <f t="shared" si="7"/>
        <v>1</v>
      </c>
    </row>
    <row r="87" spans="1:14" ht="15.75" x14ac:dyDescent="0.2">
      <c r="A87" s="110" t="s">
        <v>7</v>
      </c>
      <c r="B87" s="143">
        <v>1.29</v>
      </c>
      <c r="C87" s="143">
        <v>98.4</v>
      </c>
      <c r="D87" s="141">
        <v>5</v>
      </c>
      <c r="E87" s="143">
        <v>3.73</v>
      </c>
      <c r="F87" s="143">
        <v>1.03</v>
      </c>
      <c r="G87" s="145">
        <v>144</v>
      </c>
      <c r="J87">
        <f t="shared" si="6"/>
        <v>1.032</v>
      </c>
      <c r="K87">
        <f t="shared" si="6"/>
        <v>1</v>
      </c>
      <c r="M87">
        <f t="shared" si="7"/>
        <v>0.9467005076142132</v>
      </c>
      <c r="N87">
        <f t="shared" si="7"/>
        <v>1.0098039215686274</v>
      </c>
    </row>
    <row r="88" spans="1:14" ht="15.75" x14ac:dyDescent="0.2">
      <c r="A88" s="110" t="s">
        <v>14</v>
      </c>
      <c r="B88" s="143">
        <v>1.88</v>
      </c>
      <c r="C88" s="143">
        <v>75</v>
      </c>
      <c r="D88" s="146" t="s">
        <v>97</v>
      </c>
      <c r="E88" s="143">
        <v>3.71</v>
      </c>
      <c r="F88" s="143">
        <v>0.7</v>
      </c>
      <c r="G88" s="145">
        <v>111.6</v>
      </c>
      <c r="J88">
        <f t="shared" si="6"/>
        <v>1</v>
      </c>
      <c r="K88">
        <f t="shared" si="6"/>
        <v>1</v>
      </c>
      <c r="M88">
        <f t="shared" si="7"/>
        <v>1</v>
      </c>
      <c r="N88">
        <f t="shared" si="7"/>
        <v>0.87499999999999989</v>
      </c>
    </row>
    <row r="89" spans="1:14" ht="15.75" x14ac:dyDescent="0.2">
      <c r="A89" s="114" t="s">
        <v>30</v>
      </c>
      <c r="B89" s="143">
        <v>1.95</v>
      </c>
      <c r="C89" s="143">
        <v>30.72</v>
      </c>
      <c r="D89" s="141">
        <v>2.5</v>
      </c>
      <c r="E89" s="143">
        <v>3.98</v>
      </c>
      <c r="F89" s="143">
        <v>0.42</v>
      </c>
      <c r="G89" s="144">
        <v>0</v>
      </c>
      <c r="J89">
        <f t="shared" si="6"/>
        <v>1</v>
      </c>
      <c r="K89">
        <f t="shared" si="6"/>
        <v>1</v>
      </c>
      <c r="M89">
        <f t="shared" si="7"/>
        <v>1</v>
      </c>
      <c r="N89">
        <f t="shared" si="7"/>
        <v>1</v>
      </c>
    </row>
    <row r="90" spans="1:14" ht="15.75" x14ac:dyDescent="0.2">
      <c r="A90" s="110" t="s">
        <v>0</v>
      </c>
      <c r="B90" s="143">
        <v>1.28</v>
      </c>
      <c r="C90" s="143">
        <v>104.76</v>
      </c>
      <c r="D90" s="146" t="s">
        <v>97</v>
      </c>
      <c r="E90" s="143">
        <v>4.57</v>
      </c>
      <c r="F90" s="143">
        <v>0.65</v>
      </c>
      <c r="G90" s="144">
        <v>0</v>
      </c>
      <c r="J90">
        <f t="shared" si="6"/>
        <v>1</v>
      </c>
      <c r="K90">
        <f t="shared" si="6"/>
        <v>0.93870967741935496</v>
      </c>
      <c r="M90">
        <f t="shared" si="7"/>
        <v>1</v>
      </c>
      <c r="N90">
        <f t="shared" si="7"/>
        <v>1</v>
      </c>
    </row>
    <row r="91" spans="1:14" ht="15.75" x14ac:dyDescent="0.2">
      <c r="A91" s="110" t="s">
        <v>8</v>
      </c>
      <c r="B91" s="143">
        <v>1.72</v>
      </c>
      <c r="C91" s="143">
        <v>81</v>
      </c>
      <c r="D91" s="141">
        <v>2.5</v>
      </c>
      <c r="E91" s="143">
        <v>4.41</v>
      </c>
      <c r="F91" s="143">
        <v>0.89</v>
      </c>
      <c r="G91" s="144">
        <v>0</v>
      </c>
      <c r="J91">
        <f t="shared" si="6"/>
        <v>1</v>
      </c>
      <c r="K91">
        <f t="shared" si="6"/>
        <v>1</v>
      </c>
      <c r="M91">
        <f t="shared" si="7"/>
        <v>1</v>
      </c>
      <c r="N91">
        <f t="shared" si="7"/>
        <v>1</v>
      </c>
    </row>
    <row r="92" spans="1:14" ht="15.75" x14ac:dyDescent="0.2">
      <c r="A92" s="110" t="s">
        <v>9</v>
      </c>
      <c r="B92" s="143">
        <v>1.48</v>
      </c>
      <c r="C92" s="143">
        <v>127.34</v>
      </c>
      <c r="D92" s="141">
        <v>6.3</v>
      </c>
      <c r="E92" s="143">
        <v>4.16</v>
      </c>
      <c r="F92" s="145">
        <v>8.35</v>
      </c>
      <c r="G92" s="145">
        <v>44</v>
      </c>
      <c r="J92">
        <f t="shared" si="6"/>
        <v>1</v>
      </c>
      <c r="K92">
        <f t="shared" si="6"/>
        <v>1</v>
      </c>
      <c r="M92">
        <f t="shared" si="7"/>
        <v>1</v>
      </c>
      <c r="N92">
        <f t="shared" si="7"/>
        <v>9.9404761904761898</v>
      </c>
    </row>
    <row r="93" spans="1:14" ht="15.75" x14ac:dyDescent="0.2">
      <c r="A93" s="110" t="s">
        <v>10</v>
      </c>
      <c r="B93" s="143">
        <v>1.45</v>
      </c>
      <c r="C93" s="143">
        <v>36.840000000000003</v>
      </c>
      <c r="D93" s="141">
        <v>2.5</v>
      </c>
      <c r="E93" s="143">
        <v>4</v>
      </c>
      <c r="F93" s="143">
        <v>1.05</v>
      </c>
      <c r="G93" s="144">
        <v>0</v>
      </c>
      <c r="H93" s="151"/>
      <c r="I93" s="151"/>
      <c r="J93">
        <f t="shared" si="6"/>
        <v>1</v>
      </c>
      <c r="K93">
        <f t="shared" si="6"/>
        <v>1</v>
      </c>
      <c r="M93">
        <f t="shared" si="7"/>
        <v>1</v>
      </c>
      <c r="N93">
        <f t="shared" si="7"/>
        <v>1</v>
      </c>
    </row>
    <row r="94" spans="1:14" ht="15.75" x14ac:dyDescent="0.2">
      <c r="A94" s="110" t="s">
        <v>11</v>
      </c>
      <c r="B94" s="143">
        <v>1.84</v>
      </c>
      <c r="C94" s="143">
        <v>84</v>
      </c>
      <c r="D94" s="141">
        <v>5</v>
      </c>
      <c r="E94" s="143">
        <v>2.85</v>
      </c>
      <c r="F94" s="143">
        <v>0.52</v>
      </c>
      <c r="G94" s="145">
        <v>60</v>
      </c>
      <c r="J94">
        <f t="shared" si="6"/>
        <v>1</v>
      </c>
      <c r="K94">
        <f t="shared" si="6"/>
        <v>1</v>
      </c>
      <c r="M94">
        <f t="shared" si="7"/>
        <v>1</v>
      </c>
      <c r="N94">
        <f t="shared" si="7"/>
        <v>0.98113207547169812</v>
      </c>
    </row>
    <row r="95" spans="1:14" ht="15.75" x14ac:dyDescent="0.2">
      <c r="A95" s="110" t="s">
        <v>12</v>
      </c>
      <c r="B95" s="143">
        <v>2.5</v>
      </c>
      <c r="C95" s="143">
        <v>0</v>
      </c>
      <c r="D95" s="141">
        <v>0</v>
      </c>
      <c r="E95" s="143">
        <v>3.99</v>
      </c>
      <c r="F95" s="143">
        <v>0.72</v>
      </c>
      <c r="G95" s="146">
        <v>0</v>
      </c>
      <c r="J95">
        <f t="shared" si="6"/>
        <v>1.0869565217391306</v>
      </c>
      <c r="K95" t="e">
        <f t="shared" si="6"/>
        <v>#DIV/0!</v>
      </c>
      <c r="M95">
        <f t="shared" si="7"/>
        <v>1</v>
      </c>
      <c r="N95">
        <f t="shared" si="7"/>
        <v>1</v>
      </c>
    </row>
    <row r="96" spans="1:14" ht="15.75" x14ac:dyDescent="0.2">
      <c r="A96" s="114" t="s">
        <v>1</v>
      </c>
      <c r="B96" s="153">
        <v>1.07</v>
      </c>
      <c r="C96" s="143">
        <v>60</v>
      </c>
      <c r="D96" s="170">
        <v>44015</v>
      </c>
      <c r="E96" s="143">
        <v>4.17</v>
      </c>
      <c r="F96" s="143">
        <v>0.67</v>
      </c>
      <c r="G96" s="146">
        <v>0</v>
      </c>
      <c r="J96">
        <f t="shared" si="6"/>
        <v>1</v>
      </c>
      <c r="K96">
        <f t="shared" si="6"/>
        <v>1</v>
      </c>
      <c r="M96">
        <f t="shared" si="7"/>
        <v>1</v>
      </c>
      <c r="N96">
        <f t="shared" si="7"/>
        <v>1</v>
      </c>
    </row>
    <row r="97" spans="1:14" ht="15.75" x14ac:dyDescent="0.2">
      <c r="A97" s="110" t="s">
        <v>13</v>
      </c>
      <c r="B97" s="153">
        <v>0.89</v>
      </c>
      <c r="C97" s="153">
        <v>69.48</v>
      </c>
      <c r="D97" s="141">
        <v>2.5</v>
      </c>
      <c r="E97" s="143">
        <v>2.69</v>
      </c>
      <c r="F97" s="143">
        <v>0.52</v>
      </c>
      <c r="G97" s="145">
        <v>43.2</v>
      </c>
      <c r="J97">
        <f t="shared" si="6"/>
        <v>1.0113636363636365</v>
      </c>
      <c r="K97">
        <f t="shared" si="6"/>
        <v>1</v>
      </c>
      <c r="M97">
        <f t="shared" si="7"/>
        <v>1.1024590163934427</v>
      </c>
      <c r="N97">
        <f t="shared" si="7"/>
        <v>1</v>
      </c>
    </row>
    <row r="101" spans="1:14" ht="47.25" customHeight="1" x14ac:dyDescent="0.2">
      <c r="A101" s="107" t="s">
        <v>95</v>
      </c>
      <c r="B101" s="108" t="s">
        <v>62</v>
      </c>
      <c r="C101" s="109" t="s">
        <v>63</v>
      </c>
      <c r="D101" s="109" t="s">
        <v>64</v>
      </c>
      <c r="E101" s="109" t="s">
        <v>65</v>
      </c>
      <c r="F101" s="109" t="s">
        <v>66</v>
      </c>
      <c r="G101" s="109" t="s">
        <v>21</v>
      </c>
      <c r="J101" s="211" t="s">
        <v>92</v>
      </c>
      <c r="K101" s="212"/>
      <c r="L101" s="212"/>
      <c r="M101" s="212"/>
      <c r="N101" s="213"/>
    </row>
    <row r="102" spans="1:14" ht="15.75" x14ac:dyDescent="0.2">
      <c r="A102" s="110" t="s">
        <v>2</v>
      </c>
      <c r="B102" s="143">
        <v>1.6</v>
      </c>
      <c r="C102" s="143">
        <v>34</v>
      </c>
      <c r="D102" s="141">
        <v>4</v>
      </c>
      <c r="E102" s="143">
        <v>3.23</v>
      </c>
      <c r="F102" s="143">
        <v>0.41</v>
      </c>
      <c r="G102" s="144">
        <v>0</v>
      </c>
      <c r="J102">
        <f>B103/B121</f>
        <v>1.129032258064516</v>
      </c>
      <c r="K102">
        <f>C103/C121</f>
        <v>1.9780645161290322</v>
      </c>
      <c r="M102">
        <f>E103/E121</f>
        <v>0.92666666666666664</v>
      </c>
      <c r="N102">
        <f>F103/F121</f>
        <v>1.5142857142857145</v>
      </c>
    </row>
    <row r="103" spans="1:14" ht="15.75" x14ac:dyDescent="0.2">
      <c r="A103" s="110" t="s">
        <v>3</v>
      </c>
      <c r="B103" s="143">
        <v>1.75</v>
      </c>
      <c r="C103" s="143">
        <v>61.32</v>
      </c>
      <c r="D103" s="146" t="s">
        <v>86</v>
      </c>
      <c r="E103" s="143">
        <v>2.78</v>
      </c>
      <c r="F103" s="143">
        <v>0.53</v>
      </c>
      <c r="G103" s="146">
        <v>0</v>
      </c>
      <c r="J103">
        <f>B103/B122</f>
        <v>1</v>
      </c>
      <c r="K103">
        <f>C103/C122</f>
        <v>1</v>
      </c>
      <c r="M103">
        <f>E103/E122</f>
        <v>0.94880546075085315</v>
      </c>
      <c r="N103">
        <f>F103/F122</f>
        <v>1</v>
      </c>
    </row>
    <row r="104" spans="1:14" ht="15.75" x14ac:dyDescent="0.2">
      <c r="A104" s="110" t="s">
        <v>4</v>
      </c>
      <c r="B104" s="143">
        <v>1.32</v>
      </c>
      <c r="C104" s="143">
        <v>130.80000000000001</v>
      </c>
      <c r="D104" s="141">
        <v>5</v>
      </c>
      <c r="E104" s="143">
        <v>4.99</v>
      </c>
      <c r="F104" s="143">
        <v>0.83</v>
      </c>
      <c r="G104" s="144">
        <v>0</v>
      </c>
      <c r="J104">
        <f t="shared" ref="J104:K114" si="8">B104/B123</f>
        <v>1.2452830188679245</v>
      </c>
      <c r="K104">
        <f t="shared" si="8"/>
        <v>1</v>
      </c>
      <c r="M104">
        <f t="shared" ref="M104:N117" si="9">E104/E123</f>
        <v>1</v>
      </c>
      <c r="N104">
        <f t="shared" si="9"/>
        <v>1.0506329113924049</v>
      </c>
    </row>
    <row r="105" spans="1:14" ht="15.75" x14ac:dyDescent="0.2">
      <c r="A105" s="110" t="s">
        <v>5</v>
      </c>
      <c r="B105" s="143">
        <v>1.34</v>
      </c>
      <c r="C105" s="143">
        <v>49.08</v>
      </c>
      <c r="D105" s="142">
        <v>43588</v>
      </c>
      <c r="E105" s="143">
        <v>4</v>
      </c>
      <c r="F105" s="143">
        <v>0.64</v>
      </c>
      <c r="G105" s="144">
        <v>0</v>
      </c>
      <c r="J105">
        <f t="shared" si="8"/>
        <v>1.0720000000000001</v>
      </c>
      <c r="K105">
        <f t="shared" si="8"/>
        <v>1</v>
      </c>
      <c r="M105">
        <f t="shared" si="9"/>
        <v>1</v>
      </c>
      <c r="N105">
        <f t="shared" si="9"/>
        <v>1</v>
      </c>
    </row>
    <row r="106" spans="1:14" ht="15.75" x14ac:dyDescent="0.2">
      <c r="A106" s="110" t="s">
        <v>6</v>
      </c>
      <c r="B106" s="143">
        <v>1.55</v>
      </c>
      <c r="C106" s="143">
        <v>56</v>
      </c>
      <c r="D106" s="146" t="s">
        <v>96</v>
      </c>
      <c r="E106" s="143">
        <v>4.3499999999999996</v>
      </c>
      <c r="F106" s="143">
        <v>0.93</v>
      </c>
      <c r="G106" s="146">
        <v>0</v>
      </c>
      <c r="J106">
        <f t="shared" si="8"/>
        <v>1</v>
      </c>
      <c r="K106">
        <f t="shared" si="8"/>
        <v>1.4358974358974359</v>
      </c>
      <c r="M106">
        <f t="shared" si="9"/>
        <v>1</v>
      </c>
      <c r="N106">
        <f t="shared" si="9"/>
        <v>1</v>
      </c>
    </row>
    <row r="107" spans="1:14" ht="15.75" x14ac:dyDescent="0.2">
      <c r="A107" s="110" t="s">
        <v>7</v>
      </c>
      <c r="B107" s="143">
        <v>1.25</v>
      </c>
      <c r="C107" s="143">
        <v>98.4</v>
      </c>
      <c r="D107" s="141">
        <v>5</v>
      </c>
      <c r="E107" s="143">
        <v>3.94</v>
      </c>
      <c r="F107" s="143">
        <v>1.02</v>
      </c>
      <c r="G107" s="145">
        <v>144</v>
      </c>
      <c r="J107">
        <f t="shared" si="8"/>
        <v>1.0964912280701755</v>
      </c>
      <c r="K107">
        <f t="shared" si="8"/>
        <v>1</v>
      </c>
      <c r="M107">
        <f t="shared" si="9"/>
        <v>1.0914127423822715</v>
      </c>
      <c r="N107">
        <f t="shared" si="9"/>
        <v>1.0515463917525774</v>
      </c>
    </row>
    <row r="108" spans="1:14" ht="15.75" x14ac:dyDescent="0.2">
      <c r="A108" s="110" t="s">
        <v>14</v>
      </c>
      <c r="B108" s="143">
        <v>1.88</v>
      </c>
      <c r="C108" s="143">
        <v>75</v>
      </c>
      <c r="D108" s="141">
        <v>5</v>
      </c>
      <c r="E108" s="143">
        <v>3.71</v>
      </c>
      <c r="F108" s="143">
        <v>0.8</v>
      </c>
      <c r="G108" s="145">
        <v>111.6</v>
      </c>
      <c r="J108">
        <f t="shared" si="8"/>
        <v>1</v>
      </c>
      <c r="K108">
        <f t="shared" si="8"/>
        <v>1</v>
      </c>
      <c r="M108">
        <f t="shared" si="9"/>
        <v>1</v>
      </c>
      <c r="N108">
        <f t="shared" si="9"/>
        <v>0.88888888888888895</v>
      </c>
    </row>
    <row r="109" spans="1:14" ht="15.75" x14ac:dyDescent="0.2">
      <c r="A109" s="114" t="s">
        <v>30</v>
      </c>
      <c r="B109" s="143">
        <v>1.95</v>
      </c>
      <c r="C109" s="143">
        <v>30.72</v>
      </c>
      <c r="D109" s="141">
        <v>2.5</v>
      </c>
      <c r="E109" s="143">
        <v>3.98</v>
      </c>
      <c r="F109" s="143">
        <v>0.42</v>
      </c>
      <c r="G109" s="144">
        <v>0</v>
      </c>
      <c r="J109">
        <f t="shared" si="8"/>
        <v>1.0597826086956521</v>
      </c>
      <c r="K109">
        <f t="shared" si="8"/>
        <v>1</v>
      </c>
      <c r="M109">
        <f t="shared" si="9"/>
        <v>1.0257731958762888</v>
      </c>
      <c r="N109">
        <f t="shared" si="9"/>
        <v>1.0499999999999998</v>
      </c>
    </row>
    <row r="110" spans="1:14" ht="15.75" x14ac:dyDescent="0.2">
      <c r="A110" s="110" t="s">
        <v>0</v>
      </c>
      <c r="B110" s="143">
        <v>1.28</v>
      </c>
      <c r="C110" s="143">
        <v>111.6</v>
      </c>
      <c r="D110" s="146" t="s">
        <v>97</v>
      </c>
      <c r="E110" s="143">
        <v>4.57</v>
      </c>
      <c r="F110" s="143">
        <v>0.65</v>
      </c>
      <c r="G110" s="144">
        <v>0</v>
      </c>
      <c r="J110">
        <f t="shared" si="8"/>
        <v>1.0940170940170941</v>
      </c>
      <c r="K110">
        <f t="shared" si="8"/>
        <v>1</v>
      </c>
      <c r="M110">
        <f t="shared" si="9"/>
        <v>1.0088300220750552</v>
      </c>
      <c r="N110">
        <f t="shared" si="9"/>
        <v>0.97014925373134331</v>
      </c>
    </row>
    <row r="111" spans="1:14" ht="15.75" x14ac:dyDescent="0.2">
      <c r="A111" s="110" t="s">
        <v>8</v>
      </c>
      <c r="B111" s="143">
        <v>1.72</v>
      </c>
      <c r="C111" s="143">
        <v>81</v>
      </c>
      <c r="D111" s="141">
        <v>2.5</v>
      </c>
      <c r="E111" s="143">
        <v>4.41</v>
      </c>
      <c r="F111" s="143">
        <v>0.89</v>
      </c>
      <c r="G111" s="144">
        <v>0</v>
      </c>
      <c r="J111">
        <f t="shared" si="8"/>
        <v>1</v>
      </c>
      <c r="K111">
        <f t="shared" si="8"/>
        <v>1</v>
      </c>
      <c r="M111">
        <f t="shared" si="9"/>
        <v>1</v>
      </c>
      <c r="N111">
        <f t="shared" si="9"/>
        <v>1</v>
      </c>
    </row>
    <row r="112" spans="1:14" ht="15.75" x14ac:dyDescent="0.2">
      <c r="A112" s="110" t="s">
        <v>9</v>
      </c>
      <c r="B112" s="143">
        <v>1.48</v>
      </c>
      <c r="C112" s="143">
        <v>127.34</v>
      </c>
      <c r="D112" s="141">
        <v>6.3</v>
      </c>
      <c r="E112" s="143">
        <v>4.16</v>
      </c>
      <c r="F112" s="145">
        <v>0.84</v>
      </c>
      <c r="G112" s="145">
        <v>44</v>
      </c>
      <c r="J112">
        <f t="shared" si="8"/>
        <v>1</v>
      </c>
      <c r="K112">
        <f t="shared" si="8"/>
        <v>1</v>
      </c>
      <c r="M112">
        <f t="shared" si="9"/>
        <v>1</v>
      </c>
      <c r="N112">
        <f t="shared" si="9"/>
        <v>1.0059880239520957</v>
      </c>
    </row>
    <row r="113" spans="1:14" ht="15.75" x14ac:dyDescent="0.2">
      <c r="A113" s="110" t="s">
        <v>10</v>
      </c>
      <c r="B113" s="143">
        <v>1.45</v>
      </c>
      <c r="C113" s="143">
        <v>36.840000000000003</v>
      </c>
      <c r="D113" s="141">
        <v>3.5</v>
      </c>
      <c r="E113" s="143">
        <v>4</v>
      </c>
      <c r="F113" s="143">
        <v>1.05</v>
      </c>
      <c r="G113" s="144">
        <v>0</v>
      </c>
      <c r="H113" s="151"/>
      <c r="I113" s="151"/>
      <c r="J113">
        <f t="shared" si="8"/>
        <v>1</v>
      </c>
      <c r="K113">
        <f t="shared" si="8"/>
        <v>1</v>
      </c>
      <c r="M113">
        <f t="shared" si="9"/>
        <v>0.970873786407767</v>
      </c>
      <c r="N113">
        <f t="shared" si="9"/>
        <v>0.99056603773584906</v>
      </c>
    </row>
    <row r="114" spans="1:14" ht="15.75" x14ac:dyDescent="0.2">
      <c r="A114" s="110" t="s">
        <v>11</v>
      </c>
      <c r="B114" s="143">
        <v>1.84</v>
      </c>
      <c r="C114" s="143">
        <v>84</v>
      </c>
      <c r="D114" s="141">
        <v>5</v>
      </c>
      <c r="E114" s="143">
        <v>2.85</v>
      </c>
      <c r="F114" s="143">
        <v>0.53</v>
      </c>
      <c r="G114" s="145">
        <v>48</v>
      </c>
      <c r="J114">
        <f t="shared" si="8"/>
        <v>1</v>
      </c>
      <c r="K114">
        <f t="shared" si="8"/>
        <v>1</v>
      </c>
      <c r="M114">
        <f t="shared" si="9"/>
        <v>1</v>
      </c>
      <c r="N114">
        <f t="shared" si="9"/>
        <v>1</v>
      </c>
    </row>
    <row r="115" spans="1:14" ht="15.75" x14ac:dyDescent="0.2">
      <c r="A115" s="110" t="s">
        <v>12</v>
      </c>
      <c r="B115" s="143">
        <v>2.2999999999999998</v>
      </c>
      <c r="C115" s="143">
        <v>0</v>
      </c>
      <c r="D115" s="141">
        <v>2.5</v>
      </c>
      <c r="E115" s="143">
        <v>3.99</v>
      </c>
      <c r="F115" s="143">
        <v>0.72</v>
      </c>
      <c r="G115" s="146">
        <v>0</v>
      </c>
      <c r="J115">
        <f>B115/B134</f>
        <v>1.0454545454545452</v>
      </c>
      <c r="M115">
        <f t="shared" si="9"/>
        <v>1</v>
      </c>
      <c r="N115">
        <f t="shared" si="9"/>
        <v>1</v>
      </c>
    </row>
    <row r="116" spans="1:14" ht="15.75" x14ac:dyDescent="0.2">
      <c r="A116" s="114" t="s">
        <v>1</v>
      </c>
      <c r="B116" s="153">
        <v>1.07</v>
      </c>
      <c r="C116" s="143">
        <v>60</v>
      </c>
      <c r="D116" s="170" t="s">
        <v>98</v>
      </c>
      <c r="E116" s="143">
        <v>4.17</v>
      </c>
      <c r="F116" s="143">
        <v>0.67</v>
      </c>
      <c r="G116" s="146">
        <v>0</v>
      </c>
      <c r="J116">
        <f>B116/B135</f>
        <v>1</v>
      </c>
      <c r="K116">
        <f>C116/C135</f>
        <v>1</v>
      </c>
      <c r="M116">
        <f t="shared" si="9"/>
        <v>0.98349056603773577</v>
      </c>
      <c r="N116">
        <f t="shared" si="9"/>
        <v>0.91780821917808231</v>
      </c>
    </row>
    <row r="117" spans="1:14" ht="15.75" x14ac:dyDescent="0.2">
      <c r="A117" s="110" t="s">
        <v>13</v>
      </c>
      <c r="B117" s="153">
        <v>0.88</v>
      </c>
      <c r="C117" s="153">
        <v>69.48</v>
      </c>
      <c r="D117" s="141">
        <v>2.5</v>
      </c>
      <c r="E117" s="143">
        <v>2.44</v>
      </c>
      <c r="F117" s="143">
        <v>0.52</v>
      </c>
      <c r="G117" s="145">
        <v>43.2</v>
      </c>
      <c r="J117">
        <f>B117/B136</f>
        <v>1</v>
      </c>
      <c r="K117">
        <f>C117/C136</f>
        <v>1</v>
      </c>
      <c r="M117">
        <f t="shared" si="9"/>
        <v>1.0382978723404255</v>
      </c>
      <c r="N117">
        <f t="shared" si="9"/>
        <v>1</v>
      </c>
    </row>
    <row r="118" spans="1:14" ht="15.75" x14ac:dyDescent="0.2">
      <c r="A118" s="140"/>
    </row>
    <row r="120" spans="1:14" ht="47.25" x14ac:dyDescent="0.2">
      <c r="A120" s="107" t="s">
        <v>93</v>
      </c>
      <c r="B120" s="108" t="s">
        <v>62</v>
      </c>
      <c r="C120" s="109" t="s">
        <v>63</v>
      </c>
      <c r="D120" s="109" t="s">
        <v>64</v>
      </c>
      <c r="E120" s="109" t="s">
        <v>65</v>
      </c>
      <c r="F120" s="109" t="s">
        <v>66</v>
      </c>
      <c r="G120" s="109" t="s">
        <v>21</v>
      </c>
      <c r="J120" s="211" t="s">
        <v>92</v>
      </c>
      <c r="K120" s="214"/>
      <c r="L120" s="214"/>
      <c r="M120" s="214"/>
      <c r="N120" s="215"/>
    </row>
    <row r="121" spans="1:14" ht="15.75" x14ac:dyDescent="0.2">
      <c r="A121" s="110" t="s">
        <v>2</v>
      </c>
      <c r="B121" s="143">
        <v>1.55</v>
      </c>
      <c r="C121" s="143">
        <v>31</v>
      </c>
      <c r="D121" s="141">
        <v>2.5</v>
      </c>
      <c r="E121" s="143">
        <v>3</v>
      </c>
      <c r="F121" s="143">
        <v>0.35</v>
      </c>
      <c r="G121" s="144">
        <v>0</v>
      </c>
      <c r="J121">
        <f t="shared" ref="J121:K133" si="10">B121/B159</f>
        <v>1</v>
      </c>
      <c r="K121">
        <f t="shared" si="10"/>
        <v>1</v>
      </c>
      <c r="M121">
        <f t="shared" ref="M121:N136" si="11">E121/E159</f>
        <v>1</v>
      </c>
      <c r="N121">
        <f t="shared" si="11"/>
        <v>1</v>
      </c>
    </row>
    <row r="122" spans="1:14" ht="15.75" x14ac:dyDescent="0.2">
      <c r="A122" s="110" t="s">
        <v>3</v>
      </c>
      <c r="B122" s="143">
        <v>1.75</v>
      </c>
      <c r="C122" s="143">
        <v>61.32</v>
      </c>
      <c r="D122" s="141">
        <v>2.5</v>
      </c>
      <c r="E122" s="143">
        <v>2.93</v>
      </c>
      <c r="F122" s="143">
        <v>0.53</v>
      </c>
      <c r="G122" s="146">
        <v>0</v>
      </c>
      <c r="J122">
        <f t="shared" si="10"/>
        <v>1</v>
      </c>
      <c r="K122">
        <f t="shared" si="10"/>
        <v>1</v>
      </c>
      <c r="M122">
        <f t="shared" si="11"/>
        <v>0.94212218649517698</v>
      </c>
      <c r="N122">
        <f t="shared" si="11"/>
        <v>0.92982456140350889</v>
      </c>
    </row>
    <row r="123" spans="1:14" ht="15.75" x14ac:dyDescent="0.2">
      <c r="A123" s="110" t="s">
        <v>4</v>
      </c>
      <c r="B123" s="143">
        <v>1.06</v>
      </c>
      <c r="C123" s="143">
        <v>130.80000000000001</v>
      </c>
      <c r="D123" s="141">
        <v>5</v>
      </c>
      <c r="E123" s="143">
        <v>4.99</v>
      </c>
      <c r="F123" s="143">
        <v>0.79</v>
      </c>
      <c r="G123" s="144">
        <v>0</v>
      </c>
      <c r="J123">
        <f t="shared" si="10"/>
        <v>1</v>
      </c>
      <c r="K123">
        <f t="shared" si="10"/>
        <v>1</v>
      </c>
      <c r="M123">
        <f t="shared" si="11"/>
        <v>1.0225409836065575</v>
      </c>
      <c r="N123">
        <f t="shared" si="11"/>
        <v>1.1335916200315685</v>
      </c>
    </row>
    <row r="124" spans="1:14" ht="15.75" x14ac:dyDescent="0.2">
      <c r="A124" s="110" t="s">
        <v>5</v>
      </c>
      <c r="B124" s="143">
        <v>1.25</v>
      </c>
      <c r="C124" s="143">
        <v>49.08</v>
      </c>
      <c r="D124" s="142">
        <v>2.5</v>
      </c>
      <c r="E124" s="143">
        <v>4</v>
      </c>
      <c r="F124" s="143">
        <v>0.64</v>
      </c>
      <c r="G124" s="144">
        <v>0</v>
      </c>
      <c r="J124">
        <f t="shared" si="10"/>
        <v>1</v>
      </c>
      <c r="K124">
        <f t="shared" si="10"/>
        <v>1</v>
      </c>
      <c r="M124">
        <f t="shared" si="11"/>
        <v>1</v>
      </c>
      <c r="N124">
        <f t="shared" si="11"/>
        <v>1</v>
      </c>
    </row>
    <row r="125" spans="1:14" ht="15.75" x14ac:dyDescent="0.2">
      <c r="A125" s="110" t="s">
        <v>6</v>
      </c>
      <c r="B125" s="143">
        <v>1.55</v>
      </c>
      <c r="C125" s="143">
        <v>39</v>
      </c>
      <c r="D125" s="141">
        <v>12</v>
      </c>
      <c r="E125" s="143">
        <v>4.3499999999999996</v>
      </c>
      <c r="F125" s="143">
        <v>0.93</v>
      </c>
      <c r="G125" s="146">
        <v>0</v>
      </c>
      <c r="J125">
        <f t="shared" si="10"/>
        <v>1</v>
      </c>
      <c r="K125">
        <f t="shared" si="10"/>
        <v>1</v>
      </c>
      <c r="M125">
        <f t="shared" si="11"/>
        <v>1</v>
      </c>
      <c r="N125">
        <f t="shared" si="11"/>
        <v>1</v>
      </c>
    </row>
    <row r="126" spans="1:14" ht="15.75" x14ac:dyDescent="0.2">
      <c r="A126" s="110" t="s">
        <v>7</v>
      </c>
      <c r="B126" s="143">
        <v>1.1399999999999999</v>
      </c>
      <c r="C126" s="143">
        <v>98.4</v>
      </c>
      <c r="D126" s="141">
        <v>2.5</v>
      </c>
      <c r="E126" s="143">
        <v>3.61</v>
      </c>
      <c r="F126" s="143">
        <v>0.97</v>
      </c>
      <c r="G126" s="145">
        <v>144</v>
      </c>
      <c r="J126">
        <f t="shared" si="10"/>
        <v>1.0088495575221239</v>
      </c>
      <c r="K126">
        <f t="shared" si="10"/>
        <v>0.97619047619047628</v>
      </c>
      <c r="M126">
        <f t="shared" si="11"/>
        <v>0.98365122615803813</v>
      </c>
      <c r="N126">
        <f t="shared" si="11"/>
        <v>0.97979797979797978</v>
      </c>
    </row>
    <row r="127" spans="1:14" ht="15.75" x14ac:dyDescent="0.2">
      <c r="A127" s="110" t="s">
        <v>14</v>
      </c>
      <c r="B127" s="143">
        <v>1.88</v>
      </c>
      <c r="C127" s="143">
        <v>75</v>
      </c>
      <c r="D127" s="141">
        <v>5</v>
      </c>
      <c r="E127" s="143">
        <v>3.71</v>
      </c>
      <c r="F127" s="143">
        <v>0.9</v>
      </c>
      <c r="G127" s="145">
        <v>111.6</v>
      </c>
      <c r="J127">
        <f t="shared" si="10"/>
        <v>1.2702702702702702</v>
      </c>
      <c r="K127">
        <f t="shared" si="10"/>
        <v>1</v>
      </c>
      <c r="M127">
        <f t="shared" si="11"/>
        <v>1</v>
      </c>
      <c r="N127">
        <f t="shared" si="11"/>
        <v>1</v>
      </c>
    </row>
    <row r="128" spans="1:14" ht="15.75" x14ac:dyDescent="0.2">
      <c r="A128" s="114" t="s">
        <v>30</v>
      </c>
      <c r="B128" s="143">
        <v>1.84</v>
      </c>
      <c r="C128" s="143">
        <v>30.72</v>
      </c>
      <c r="D128" s="141">
        <v>2.5</v>
      </c>
      <c r="E128" s="143">
        <v>3.88</v>
      </c>
      <c r="F128" s="143">
        <v>0.4</v>
      </c>
      <c r="G128" s="144">
        <v>0</v>
      </c>
      <c r="J128">
        <f t="shared" si="10"/>
        <v>1</v>
      </c>
      <c r="K128">
        <f t="shared" si="10"/>
        <v>1</v>
      </c>
      <c r="M128">
        <f t="shared" si="11"/>
        <v>1</v>
      </c>
      <c r="N128">
        <f t="shared" si="11"/>
        <v>1</v>
      </c>
    </row>
    <row r="129" spans="1:14" ht="15.75" x14ac:dyDescent="0.2">
      <c r="A129" s="110" t="s">
        <v>0</v>
      </c>
      <c r="B129" s="143">
        <v>1.17</v>
      </c>
      <c r="C129" s="143">
        <v>111.6</v>
      </c>
      <c r="D129" s="141">
        <v>5</v>
      </c>
      <c r="E129" s="143">
        <v>4.53</v>
      </c>
      <c r="F129" s="143">
        <v>0.67</v>
      </c>
      <c r="G129" s="144">
        <v>0</v>
      </c>
      <c r="J129">
        <f t="shared" si="10"/>
        <v>1.0540540540540539</v>
      </c>
      <c r="K129">
        <f t="shared" si="10"/>
        <v>0.93561368209255524</v>
      </c>
      <c r="M129">
        <f t="shared" si="11"/>
        <v>1.063380281690141</v>
      </c>
      <c r="N129">
        <f t="shared" si="11"/>
        <v>1.0307692307692309</v>
      </c>
    </row>
    <row r="130" spans="1:14" ht="15.75" x14ac:dyDescent="0.2">
      <c r="A130" s="110" t="s">
        <v>8</v>
      </c>
      <c r="B130" s="143">
        <v>1.72</v>
      </c>
      <c r="C130" s="143">
        <v>81</v>
      </c>
      <c r="D130" s="141">
        <v>2.5</v>
      </c>
      <c r="E130" s="143">
        <v>4.41</v>
      </c>
      <c r="F130" s="143">
        <v>0.89</v>
      </c>
      <c r="G130" s="144">
        <v>0</v>
      </c>
      <c r="J130">
        <f t="shared" si="10"/>
        <v>1</v>
      </c>
      <c r="K130">
        <f t="shared" si="10"/>
        <v>1</v>
      </c>
      <c r="M130">
        <f t="shared" si="11"/>
        <v>1.0376470588235294</v>
      </c>
      <c r="N130">
        <f t="shared" si="11"/>
        <v>1.0595238095238095</v>
      </c>
    </row>
    <row r="131" spans="1:14" ht="15.75" x14ac:dyDescent="0.2">
      <c r="A131" s="110" t="s">
        <v>9</v>
      </c>
      <c r="B131" s="143">
        <v>1.48</v>
      </c>
      <c r="C131" s="143">
        <v>127.34</v>
      </c>
      <c r="D131" s="141">
        <v>6.3</v>
      </c>
      <c r="E131" s="143">
        <v>4.16</v>
      </c>
      <c r="F131" s="143">
        <v>0.83499999999999996</v>
      </c>
      <c r="G131" s="145">
        <v>44</v>
      </c>
      <c r="J131">
        <f t="shared" si="10"/>
        <v>1</v>
      </c>
      <c r="K131">
        <f t="shared" si="10"/>
        <v>1</v>
      </c>
      <c r="M131">
        <f t="shared" si="11"/>
        <v>1</v>
      </c>
      <c r="N131">
        <f t="shared" si="11"/>
        <v>1</v>
      </c>
    </row>
    <row r="132" spans="1:14" ht="15.75" x14ac:dyDescent="0.2">
      <c r="A132" s="110" t="s">
        <v>10</v>
      </c>
      <c r="B132" s="143">
        <v>1.45</v>
      </c>
      <c r="C132" s="143">
        <v>36.840000000000003</v>
      </c>
      <c r="D132" s="141">
        <v>5</v>
      </c>
      <c r="E132" s="143">
        <v>4.12</v>
      </c>
      <c r="F132" s="143">
        <v>1.06</v>
      </c>
      <c r="G132" s="144">
        <v>0</v>
      </c>
      <c r="J132">
        <f t="shared" si="10"/>
        <v>1.074074074074074</v>
      </c>
      <c r="K132">
        <f t="shared" si="10"/>
        <v>1</v>
      </c>
      <c r="M132">
        <f t="shared" si="11"/>
        <v>0.87473460721868368</v>
      </c>
      <c r="N132">
        <f t="shared" si="11"/>
        <v>0.99065420560747663</v>
      </c>
    </row>
    <row r="133" spans="1:14" ht="15.75" x14ac:dyDescent="0.2">
      <c r="A133" s="110" t="s">
        <v>11</v>
      </c>
      <c r="B133" s="143">
        <v>1.84</v>
      </c>
      <c r="C133" s="143">
        <v>84</v>
      </c>
      <c r="D133" s="141">
        <v>5</v>
      </c>
      <c r="E133" s="143">
        <v>2.85</v>
      </c>
      <c r="F133" s="143">
        <v>0.53</v>
      </c>
      <c r="G133" s="145">
        <v>48</v>
      </c>
      <c r="J133">
        <f t="shared" si="10"/>
        <v>0.92462311557788945</v>
      </c>
      <c r="K133">
        <f t="shared" si="10"/>
        <v>1</v>
      </c>
      <c r="M133">
        <f t="shared" si="11"/>
        <v>0.81896551724137934</v>
      </c>
      <c r="N133">
        <f t="shared" si="11"/>
        <v>1.2045454545454546</v>
      </c>
    </row>
    <row r="134" spans="1:14" ht="15.75" x14ac:dyDescent="0.2">
      <c r="A134" s="110" t="s">
        <v>12</v>
      </c>
      <c r="B134" s="143">
        <v>2.2000000000000002</v>
      </c>
      <c r="C134" s="143">
        <v>0</v>
      </c>
      <c r="D134" s="141">
        <v>2.5</v>
      </c>
      <c r="E134" s="143">
        <v>3.99</v>
      </c>
      <c r="F134" s="143">
        <v>0.72</v>
      </c>
      <c r="G134" s="146">
        <v>0</v>
      </c>
      <c r="J134">
        <f>B134/B172</f>
        <v>1</v>
      </c>
      <c r="M134">
        <f t="shared" si="11"/>
        <v>1</v>
      </c>
      <c r="N134">
        <f t="shared" si="11"/>
        <v>1</v>
      </c>
    </row>
    <row r="135" spans="1:14" ht="15.75" x14ac:dyDescent="0.2">
      <c r="A135" s="114" t="s">
        <v>1</v>
      </c>
      <c r="B135" s="153">
        <v>1.07</v>
      </c>
      <c r="C135" s="143">
        <v>60</v>
      </c>
      <c r="D135" s="147">
        <v>43284</v>
      </c>
      <c r="E135" s="143">
        <v>4.24</v>
      </c>
      <c r="F135" s="143">
        <v>0.73</v>
      </c>
      <c r="G135" s="146">
        <v>0</v>
      </c>
      <c r="J135">
        <f>B135/B173</f>
        <v>0.9224137931034484</v>
      </c>
      <c r="K135">
        <f>C135/C173</f>
        <v>1</v>
      </c>
      <c r="M135">
        <f t="shared" si="11"/>
        <v>0.97921478060046196</v>
      </c>
      <c r="N135">
        <f t="shared" si="11"/>
        <v>1.0138888888888888</v>
      </c>
    </row>
    <row r="136" spans="1:14" ht="15.75" x14ac:dyDescent="0.2">
      <c r="A136" s="110" t="s">
        <v>13</v>
      </c>
      <c r="B136" s="153">
        <v>0.88</v>
      </c>
      <c r="C136" s="153">
        <v>69.48</v>
      </c>
      <c r="D136" s="141">
        <v>2.5</v>
      </c>
      <c r="E136" s="143">
        <v>2.35</v>
      </c>
      <c r="F136" s="143">
        <v>0.52</v>
      </c>
      <c r="G136" s="145">
        <v>43.2</v>
      </c>
      <c r="J136">
        <f>B136/B174</f>
        <v>1</v>
      </c>
      <c r="K136">
        <f>C136/C174</f>
        <v>1</v>
      </c>
      <c r="M136">
        <f t="shared" si="11"/>
        <v>1.0217391304347827</v>
      </c>
      <c r="N136">
        <f t="shared" si="11"/>
        <v>1.04</v>
      </c>
    </row>
    <row r="137" spans="1:14" ht="15.75" x14ac:dyDescent="0.2">
      <c r="A137" s="140"/>
    </row>
    <row r="139" spans="1:14" ht="47.25" x14ac:dyDescent="0.2">
      <c r="A139" s="107" t="s">
        <v>90</v>
      </c>
      <c r="B139" s="108" t="s">
        <v>62</v>
      </c>
      <c r="C139" s="109" t="s">
        <v>63</v>
      </c>
      <c r="D139" s="109" t="s">
        <v>64</v>
      </c>
      <c r="E139" s="109" t="s">
        <v>65</v>
      </c>
      <c r="F139" s="109" t="s">
        <v>66</v>
      </c>
      <c r="G139" s="109" t="s">
        <v>21</v>
      </c>
    </row>
    <row r="140" spans="1:14" ht="15.75" x14ac:dyDescent="0.2">
      <c r="A140" s="110" t="s">
        <v>2</v>
      </c>
      <c r="B140" s="143">
        <v>1.55</v>
      </c>
      <c r="C140" s="143">
        <v>31</v>
      </c>
      <c r="D140" s="141">
        <v>2.5</v>
      </c>
      <c r="E140" s="143">
        <v>3</v>
      </c>
      <c r="F140" s="143">
        <v>0.35</v>
      </c>
      <c r="G140" s="146">
        <v>0</v>
      </c>
    </row>
    <row r="141" spans="1:14" ht="15.75" x14ac:dyDescent="0.2">
      <c r="A141" s="110" t="s">
        <v>3</v>
      </c>
      <c r="B141" s="143">
        <v>1.75</v>
      </c>
      <c r="C141" s="143">
        <v>61.32</v>
      </c>
      <c r="D141" s="144">
        <v>5</v>
      </c>
      <c r="E141" s="143">
        <v>3.04</v>
      </c>
      <c r="F141" s="143">
        <v>0.56000000000000005</v>
      </c>
      <c r="G141" s="144">
        <v>0</v>
      </c>
    </row>
    <row r="142" spans="1:14" ht="15.75" x14ac:dyDescent="0.2">
      <c r="A142" s="110" t="s">
        <v>4</v>
      </c>
      <c r="B142" s="143">
        <v>1.06</v>
      </c>
      <c r="C142" s="143">
        <v>130.80000000000001</v>
      </c>
      <c r="D142" s="141">
        <v>5</v>
      </c>
      <c r="E142" s="143">
        <v>5.07</v>
      </c>
      <c r="F142" s="143">
        <v>0.8</v>
      </c>
      <c r="G142" s="144">
        <v>0</v>
      </c>
    </row>
    <row r="143" spans="1:14" ht="15.75" x14ac:dyDescent="0.2">
      <c r="A143" s="110" t="s">
        <v>5</v>
      </c>
      <c r="B143" s="143">
        <v>1.25</v>
      </c>
      <c r="C143" s="143">
        <v>49.08</v>
      </c>
      <c r="D143" s="142">
        <v>42858</v>
      </c>
      <c r="E143" s="143">
        <v>4</v>
      </c>
      <c r="F143" s="143">
        <v>0.64</v>
      </c>
      <c r="G143" s="144">
        <v>0</v>
      </c>
    </row>
    <row r="144" spans="1:14" ht="15.75" x14ac:dyDescent="0.2">
      <c r="A144" s="110" t="s">
        <v>6</v>
      </c>
      <c r="B144" s="143">
        <v>1.55</v>
      </c>
      <c r="C144" s="143">
        <v>39</v>
      </c>
      <c r="D144" s="141">
        <v>12</v>
      </c>
      <c r="E144" s="143">
        <v>4.3499999999999996</v>
      </c>
      <c r="F144" s="143">
        <v>0.93</v>
      </c>
      <c r="G144" s="146">
        <v>0</v>
      </c>
    </row>
    <row r="145" spans="1:9" ht="15.75" x14ac:dyDescent="0.2">
      <c r="A145" s="110" t="s">
        <v>7</v>
      </c>
      <c r="B145" s="143">
        <v>1.1100000000000001</v>
      </c>
      <c r="C145" s="143">
        <v>98.4</v>
      </c>
      <c r="D145" s="141">
        <v>5</v>
      </c>
      <c r="E145" s="143">
        <v>3.61</v>
      </c>
      <c r="F145" s="143">
        <v>0.97</v>
      </c>
      <c r="G145" s="145">
        <v>144</v>
      </c>
    </row>
    <row r="146" spans="1:9" ht="15.75" x14ac:dyDescent="0.2">
      <c r="A146" s="110" t="s">
        <v>14</v>
      </c>
      <c r="B146" s="143">
        <v>1.48</v>
      </c>
      <c r="C146" s="143">
        <v>75</v>
      </c>
      <c r="D146" s="141">
        <v>5</v>
      </c>
      <c r="E146" s="143">
        <v>3.71</v>
      </c>
      <c r="F146" s="143">
        <v>0.9</v>
      </c>
      <c r="G146" s="145">
        <v>111.6</v>
      </c>
    </row>
    <row r="147" spans="1:9" ht="15.75" x14ac:dyDescent="0.2">
      <c r="A147" s="114" t="s">
        <v>30</v>
      </c>
      <c r="B147" s="143">
        <v>1.84</v>
      </c>
      <c r="C147" s="143">
        <v>30.72</v>
      </c>
      <c r="D147" s="141">
        <v>5</v>
      </c>
      <c r="E147" s="143">
        <v>3.88</v>
      </c>
      <c r="F147" s="143">
        <v>0.4</v>
      </c>
      <c r="G147" s="144">
        <v>0</v>
      </c>
    </row>
    <row r="148" spans="1:9" ht="15.75" x14ac:dyDescent="0.2">
      <c r="A148" s="110" t="s">
        <v>0</v>
      </c>
      <c r="B148" s="143">
        <v>1.1100000000000001</v>
      </c>
      <c r="C148" s="143">
        <v>111.6</v>
      </c>
      <c r="D148" s="141">
        <v>5</v>
      </c>
      <c r="E148" s="143">
        <v>4.26</v>
      </c>
      <c r="F148" s="143">
        <v>0.65</v>
      </c>
      <c r="G148" s="144">
        <v>0</v>
      </c>
    </row>
    <row r="149" spans="1:9" ht="15.75" x14ac:dyDescent="0.2">
      <c r="A149" s="110" t="s">
        <v>8</v>
      </c>
      <c r="B149" s="143">
        <v>1.72</v>
      </c>
      <c r="C149" s="143">
        <v>81</v>
      </c>
      <c r="D149" s="141">
        <v>4</v>
      </c>
      <c r="E149" s="143">
        <v>4.41</v>
      </c>
      <c r="F149" s="143">
        <v>0.89</v>
      </c>
      <c r="G149" s="144">
        <v>0</v>
      </c>
    </row>
    <row r="150" spans="1:9" ht="15.75" x14ac:dyDescent="0.2">
      <c r="A150" s="110" t="s">
        <v>9</v>
      </c>
      <c r="B150" s="143">
        <v>1.48</v>
      </c>
      <c r="C150" s="143">
        <v>127.34</v>
      </c>
      <c r="D150" s="141">
        <v>5</v>
      </c>
      <c r="E150" s="143">
        <v>4.1399999999999997</v>
      </c>
      <c r="F150" s="143">
        <v>0.84</v>
      </c>
      <c r="G150" s="145">
        <v>44</v>
      </c>
    </row>
    <row r="151" spans="1:9" ht="15.75" x14ac:dyDescent="0.2">
      <c r="A151" s="110" t="s">
        <v>10</v>
      </c>
      <c r="B151" s="143">
        <v>1.35</v>
      </c>
      <c r="C151" s="143">
        <v>36.840000000000003</v>
      </c>
      <c r="D151" s="141">
        <v>3.5</v>
      </c>
      <c r="E151" s="143">
        <v>3.99</v>
      </c>
      <c r="F151" s="143">
        <v>0.98</v>
      </c>
      <c r="G151" s="144">
        <v>0</v>
      </c>
      <c r="H151" s="151">
        <v>4.3</v>
      </c>
      <c r="I151" s="151">
        <v>1.06</v>
      </c>
    </row>
    <row r="152" spans="1:9" ht="15.75" x14ac:dyDescent="0.2">
      <c r="A152" s="110" t="s">
        <v>11</v>
      </c>
      <c r="B152" s="143">
        <v>1.94</v>
      </c>
      <c r="C152" s="143">
        <v>84</v>
      </c>
      <c r="D152" s="141">
        <v>5</v>
      </c>
      <c r="E152" s="143">
        <v>3.28</v>
      </c>
      <c r="F152" s="143">
        <v>0.43</v>
      </c>
      <c r="G152" s="145">
        <v>48</v>
      </c>
    </row>
    <row r="153" spans="1:9" ht="15.75" x14ac:dyDescent="0.2">
      <c r="A153" s="110" t="s">
        <v>12</v>
      </c>
      <c r="B153" s="143">
        <v>2.2000000000000002</v>
      </c>
      <c r="C153" s="143">
        <v>0</v>
      </c>
      <c r="D153" s="141">
        <v>0</v>
      </c>
      <c r="E153" s="143">
        <v>3.99</v>
      </c>
      <c r="F153" s="143">
        <v>0.72</v>
      </c>
      <c r="G153" s="146">
        <v>0</v>
      </c>
    </row>
    <row r="154" spans="1:9" ht="15.75" x14ac:dyDescent="0.2">
      <c r="A154" s="114" t="s">
        <v>1</v>
      </c>
      <c r="B154" s="153">
        <v>1.1599999999999999</v>
      </c>
      <c r="C154" s="143">
        <v>60</v>
      </c>
      <c r="D154" s="147">
        <v>42919</v>
      </c>
      <c r="E154" s="143">
        <v>4.2300000000000004</v>
      </c>
      <c r="F154" s="143">
        <v>0.72</v>
      </c>
      <c r="G154" s="146">
        <v>0</v>
      </c>
    </row>
    <row r="155" spans="1:9" ht="15.75" x14ac:dyDescent="0.2">
      <c r="A155" s="110" t="s">
        <v>13</v>
      </c>
      <c r="B155" s="153">
        <v>0.88</v>
      </c>
      <c r="C155" s="153">
        <v>69.48</v>
      </c>
      <c r="D155" s="141">
        <v>2.5</v>
      </c>
      <c r="E155" s="143">
        <v>2.2999999999999998</v>
      </c>
      <c r="F155" s="143">
        <v>0.5</v>
      </c>
      <c r="G155" s="145">
        <v>43.2</v>
      </c>
    </row>
    <row r="156" spans="1:9" ht="15.75" x14ac:dyDescent="0.2">
      <c r="A156" s="140"/>
    </row>
    <row r="158" spans="1:9" ht="47.25" x14ac:dyDescent="0.2">
      <c r="A158" s="107" t="s">
        <v>85</v>
      </c>
      <c r="B158" s="108" t="s">
        <v>62</v>
      </c>
      <c r="C158" s="109" t="s">
        <v>63</v>
      </c>
      <c r="D158" s="109" t="s">
        <v>64</v>
      </c>
      <c r="E158" s="109" t="s">
        <v>65</v>
      </c>
      <c r="F158" s="109" t="s">
        <v>66</v>
      </c>
      <c r="G158" s="109" t="s">
        <v>21</v>
      </c>
    </row>
    <row r="159" spans="1:9" ht="15.75" x14ac:dyDescent="0.2">
      <c r="A159" s="110" t="s">
        <v>2</v>
      </c>
      <c r="B159" s="143">
        <v>1.55</v>
      </c>
      <c r="C159" s="143">
        <v>31</v>
      </c>
      <c r="D159" s="141">
        <v>2.5</v>
      </c>
      <c r="E159" s="143">
        <v>3</v>
      </c>
      <c r="F159" s="143">
        <v>0.35</v>
      </c>
      <c r="G159" s="146"/>
    </row>
    <row r="160" spans="1:9" ht="15.75" x14ac:dyDescent="0.2">
      <c r="A160" s="110" t="s">
        <v>3</v>
      </c>
      <c r="B160" s="143">
        <v>1.75</v>
      </c>
      <c r="C160" s="143">
        <v>61.32</v>
      </c>
      <c r="D160" s="144" t="s">
        <v>86</v>
      </c>
      <c r="E160" s="143">
        <v>3.11</v>
      </c>
      <c r="F160" s="143">
        <v>0.56999999999999995</v>
      </c>
      <c r="G160" s="144"/>
    </row>
    <row r="161" spans="1:9" ht="15.75" x14ac:dyDescent="0.2">
      <c r="A161" s="110" t="s">
        <v>4</v>
      </c>
      <c r="B161" s="143">
        <v>1.06</v>
      </c>
      <c r="C161" s="143">
        <v>130.80000000000001</v>
      </c>
      <c r="D161" s="141">
        <v>5</v>
      </c>
      <c r="E161" s="143">
        <v>4.88</v>
      </c>
      <c r="F161" s="143">
        <v>0.69689999999999996</v>
      </c>
      <c r="G161" s="144"/>
    </row>
    <row r="162" spans="1:9" ht="15.75" x14ac:dyDescent="0.2">
      <c r="A162" s="110" t="s">
        <v>5</v>
      </c>
      <c r="B162" s="143">
        <v>1.25</v>
      </c>
      <c r="C162" s="143">
        <v>49.08</v>
      </c>
      <c r="D162" s="142">
        <v>42493</v>
      </c>
      <c r="E162" s="143">
        <v>4</v>
      </c>
      <c r="F162" s="143">
        <v>0.64</v>
      </c>
      <c r="G162" s="144"/>
    </row>
    <row r="163" spans="1:9" ht="15.75" x14ac:dyDescent="0.2">
      <c r="A163" s="110" t="s">
        <v>6</v>
      </c>
      <c r="B163" s="143">
        <v>1.55</v>
      </c>
      <c r="C163" s="143">
        <v>39</v>
      </c>
      <c r="D163" s="141">
        <v>12</v>
      </c>
      <c r="E163" s="143">
        <v>4.3499999999999996</v>
      </c>
      <c r="F163" s="143">
        <v>0.93</v>
      </c>
      <c r="G163" s="146"/>
    </row>
    <row r="164" spans="1:9" ht="15.75" x14ac:dyDescent="0.2">
      <c r="A164" s="110" t="s">
        <v>7</v>
      </c>
      <c r="B164" s="143">
        <v>1.1299999999999999</v>
      </c>
      <c r="C164" s="143">
        <v>100.8</v>
      </c>
      <c r="D164" s="141">
        <v>5</v>
      </c>
      <c r="E164" s="143">
        <v>3.67</v>
      </c>
      <c r="F164" s="143">
        <v>0.99</v>
      </c>
      <c r="G164" s="145">
        <v>144</v>
      </c>
    </row>
    <row r="165" spans="1:9" ht="15.75" x14ac:dyDescent="0.2">
      <c r="A165" s="110" t="s">
        <v>14</v>
      </c>
      <c r="B165" s="143">
        <v>1.48</v>
      </c>
      <c r="C165" s="143">
        <v>75</v>
      </c>
      <c r="D165" s="141">
        <v>5</v>
      </c>
      <c r="E165" s="143">
        <v>3.71</v>
      </c>
      <c r="F165" s="143">
        <v>0.9</v>
      </c>
      <c r="G165" s="145">
        <v>111.6</v>
      </c>
    </row>
    <row r="166" spans="1:9" ht="15.75" x14ac:dyDescent="0.2">
      <c r="A166" s="114" t="s">
        <v>30</v>
      </c>
      <c r="B166" s="143">
        <v>1.84</v>
      </c>
      <c r="C166" s="143">
        <v>30.72</v>
      </c>
      <c r="D166" s="141">
        <v>5</v>
      </c>
      <c r="E166" s="143">
        <v>3.88</v>
      </c>
      <c r="F166" s="143">
        <v>0.4</v>
      </c>
      <c r="G166" s="144"/>
    </row>
    <row r="167" spans="1:9" ht="15.75" x14ac:dyDescent="0.2">
      <c r="A167" s="110" t="s">
        <v>0</v>
      </c>
      <c r="B167" s="143">
        <v>1.1100000000000001</v>
      </c>
      <c r="C167" s="143">
        <v>119.28</v>
      </c>
      <c r="D167" s="141">
        <v>5</v>
      </c>
      <c r="E167" s="143">
        <v>4.26</v>
      </c>
      <c r="F167" s="143">
        <v>0.65</v>
      </c>
      <c r="G167" s="144"/>
    </row>
    <row r="168" spans="1:9" ht="15.75" x14ac:dyDescent="0.2">
      <c r="A168" s="110" t="s">
        <v>8</v>
      </c>
      <c r="B168" s="143">
        <v>1.72</v>
      </c>
      <c r="C168" s="143">
        <v>81</v>
      </c>
      <c r="D168" s="141">
        <v>5</v>
      </c>
      <c r="E168" s="143">
        <v>4.25</v>
      </c>
      <c r="F168" s="143">
        <v>0.84</v>
      </c>
      <c r="G168" s="144"/>
    </row>
    <row r="169" spans="1:9" ht="15.75" x14ac:dyDescent="0.2">
      <c r="A169" s="110" t="s">
        <v>9</v>
      </c>
      <c r="B169" s="143">
        <v>1.48</v>
      </c>
      <c r="C169" s="143">
        <v>127.34</v>
      </c>
      <c r="D169" s="141">
        <v>5</v>
      </c>
      <c r="E169" s="143">
        <v>4.16</v>
      </c>
      <c r="F169" s="143">
        <v>0.83499999999999996</v>
      </c>
      <c r="G169" s="145">
        <v>44</v>
      </c>
    </row>
    <row r="170" spans="1:9" ht="15.75" x14ac:dyDescent="0.2">
      <c r="A170" s="110" t="s">
        <v>10</v>
      </c>
      <c r="B170" s="143">
        <v>1.35</v>
      </c>
      <c r="C170" s="143">
        <v>36.840000000000003</v>
      </c>
      <c r="D170" s="141">
        <v>2.5</v>
      </c>
      <c r="E170" s="143">
        <v>4.71</v>
      </c>
      <c r="F170" s="143">
        <v>1.07</v>
      </c>
      <c r="G170" s="144"/>
      <c r="H170" s="151">
        <v>5.0199999999999996</v>
      </c>
      <c r="I170" s="151">
        <v>1.1599999999999999</v>
      </c>
    </row>
    <row r="171" spans="1:9" ht="15.75" x14ac:dyDescent="0.2">
      <c r="A171" s="110" t="s">
        <v>11</v>
      </c>
      <c r="B171" s="143">
        <v>1.99</v>
      </c>
      <c r="C171" s="143">
        <v>84</v>
      </c>
      <c r="D171" s="141">
        <v>5</v>
      </c>
      <c r="E171" s="143">
        <v>3.48</v>
      </c>
      <c r="F171" s="143">
        <v>0.44</v>
      </c>
      <c r="G171" s="145">
        <v>48</v>
      </c>
    </row>
    <row r="172" spans="1:9" ht="15.75" x14ac:dyDescent="0.2">
      <c r="A172" s="110" t="s">
        <v>12</v>
      </c>
      <c r="B172" s="143">
        <v>2.2000000000000002</v>
      </c>
      <c r="C172" s="143">
        <v>0</v>
      </c>
      <c r="D172" s="141">
        <v>0</v>
      </c>
      <c r="E172" s="143">
        <v>3.99</v>
      </c>
      <c r="F172" s="143">
        <v>0.72</v>
      </c>
      <c r="G172" s="146"/>
    </row>
    <row r="173" spans="1:9" ht="15.75" x14ac:dyDescent="0.2">
      <c r="A173" s="114" t="s">
        <v>1</v>
      </c>
      <c r="B173" s="143">
        <v>1.1599999999999999</v>
      </c>
      <c r="C173" s="143">
        <v>60</v>
      </c>
      <c r="D173" s="147">
        <v>42554</v>
      </c>
      <c r="E173" s="143">
        <v>4.33</v>
      </c>
      <c r="F173" s="143">
        <v>0.72</v>
      </c>
      <c r="G173" s="146"/>
    </row>
    <row r="174" spans="1:9" ht="15.75" x14ac:dyDescent="0.2">
      <c r="A174" s="110" t="s">
        <v>13</v>
      </c>
      <c r="B174" s="143">
        <v>0.88</v>
      </c>
      <c r="C174" s="143">
        <v>69.48</v>
      </c>
      <c r="D174" s="141">
        <v>2.5</v>
      </c>
      <c r="E174" s="143">
        <v>2.2999999999999998</v>
      </c>
      <c r="F174" s="143">
        <v>0.5</v>
      </c>
      <c r="G174" s="145">
        <v>43.2</v>
      </c>
    </row>
    <row r="176" spans="1:9" x14ac:dyDescent="0.2">
      <c r="A176" s="133"/>
    </row>
    <row r="177" spans="1:7" ht="47.25" x14ac:dyDescent="0.2">
      <c r="A177" s="107" t="s">
        <v>78</v>
      </c>
      <c r="B177" s="108" t="s">
        <v>62</v>
      </c>
      <c r="C177" s="109" t="s">
        <v>63</v>
      </c>
      <c r="D177" s="109" t="s">
        <v>64</v>
      </c>
      <c r="E177" s="109" t="s">
        <v>65</v>
      </c>
      <c r="F177" s="109" t="s">
        <v>66</v>
      </c>
      <c r="G177" s="109" t="s">
        <v>21</v>
      </c>
    </row>
    <row r="178" spans="1:7" ht="15.75" x14ac:dyDescent="0.2">
      <c r="A178" s="110" t="s">
        <v>2</v>
      </c>
      <c r="B178" s="111">
        <v>1.5</v>
      </c>
      <c r="C178" s="111">
        <v>31</v>
      </c>
      <c r="D178" s="112">
        <v>2.5</v>
      </c>
      <c r="E178" s="111">
        <v>2.7</v>
      </c>
      <c r="F178" s="111">
        <v>0.3</v>
      </c>
      <c r="G178" s="111"/>
    </row>
    <row r="179" spans="1:7" ht="15.75" x14ac:dyDescent="0.2">
      <c r="A179" s="110" t="s">
        <v>3</v>
      </c>
      <c r="B179" s="111">
        <v>1.75</v>
      </c>
      <c r="C179" s="111">
        <v>61.32</v>
      </c>
      <c r="D179" s="112" t="s">
        <v>77</v>
      </c>
      <c r="E179" s="111">
        <v>3.01</v>
      </c>
      <c r="F179" s="111">
        <v>0.52</v>
      </c>
      <c r="G179" s="111"/>
    </row>
    <row r="180" spans="1:7" ht="15.75" x14ac:dyDescent="0.2">
      <c r="A180" s="110" t="s">
        <v>4</v>
      </c>
      <c r="B180" s="111">
        <v>1.06</v>
      </c>
      <c r="C180" s="111">
        <v>122.4</v>
      </c>
      <c r="D180" s="112">
        <v>2.5</v>
      </c>
      <c r="E180" s="111">
        <v>4.88</v>
      </c>
      <c r="F180" s="111">
        <v>0.72</v>
      </c>
      <c r="G180" s="111"/>
    </row>
    <row r="181" spans="1:7" ht="15.75" x14ac:dyDescent="0.2">
      <c r="A181" s="110" t="s">
        <v>5</v>
      </c>
      <c r="B181" s="111">
        <v>1.25</v>
      </c>
      <c r="C181" s="111">
        <v>49.08</v>
      </c>
      <c r="D181" s="113" t="s">
        <v>68</v>
      </c>
      <c r="E181" s="111">
        <v>4</v>
      </c>
      <c r="F181" s="111">
        <v>0.64</v>
      </c>
      <c r="G181" s="111"/>
    </row>
    <row r="182" spans="1:7" ht="15.75" x14ac:dyDescent="0.2">
      <c r="A182" s="110" t="s">
        <v>6</v>
      </c>
      <c r="B182" s="111">
        <v>1.55</v>
      </c>
      <c r="C182" s="111">
        <v>39</v>
      </c>
      <c r="D182" s="112">
        <v>12</v>
      </c>
      <c r="E182" s="111">
        <v>4.3499999999999996</v>
      </c>
      <c r="F182" s="111">
        <v>0.89</v>
      </c>
      <c r="G182" s="111"/>
    </row>
    <row r="183" spans="1:7" ht="15.75" x14ac:dyDescent="0.2">
      <c r="A183" s="110" t="s">
        <v>7</v>
      </c>
      <c r="B183" s="111">
        <v>0.82</v>
      </c>
      <c r="C183" s="111">
        <v>108</v>
      </c>
      <c r="D183" s="112">
        <v>5</v>
      </c>
      <c r="E183" s="111">
        <v>3.61</v>
      </c>
      <c r="F183" s="111">
        <v>1</v>
      </c>
      <c r="G183" s="111">
        <v>144</v>
      </c>
    </row>
    <row r="184" spans="1:7" ht="15.75" x14ac:dyDescent="0.2">
      <c r="A184" s="110" t="s">
        <v>14</v>
      </c>
      <c r="B184" s="111">
        <v>1.08</v>
      </c>
      <c r="C184" s="111">
        <v>123.6</v>
      </c>
      <c r="D184" s="112">
        <v>5</v>
      </c>
      <c r="E184" s="111">
        <v>3.71</v>
      </c>
      <c r="F184" s="111">
        <v>0.9</v>
      </c>
      <c r="G184" s="111">
        <v>111.6</v>
      </c>
    </row>
    <row r="185" spans="1:7" ht="15.75" x14ac:dyDescent="0.2">
      <c r="A185" s="114" t="s">
        <v>30</v>
      </c>
      <c r="B185" s="111">
        <v>1.84</v>
      </c>
      <c r="C185" s="111">
        <v>30.72</v>
      </c>
      <c r="D185" s="112">
        <v>2.5</v>
      </c>
      <c r="E185" s="111">
        <v>4.58</v>
      </c>
      <c r="F185" s="111">
        <v>0</v>
      </c>
      <c r="G185" s="111"/>
    </row>
    <row r="186" spans="1:7" ht="15.75" x14ac:dyDescent="0.2">
      <c r="A186" s="110" t="s">
        <v>0</v>
      </c>
      <c r="B186" s="111">
        <v>1.04</v>
      </c>
      <c r="C186" s="111">
        <v>119.28</v>
      </c>
      <c r="D186" s="115">
        <v>5</v>
      </c>
      <c r="E186" s="111">
        <v>4.21</v>
      </c>
      <c r="F186" s="111">
        <v>0.62</v>
      </c>
      <c r="G186" s="111"/>
    </row>
    <row r="187" spans="1:7" ht="15.75" x14ac:dyDescent="0.2">
      <c r="A187" s="110" t="s">
        <v>8</v>
      </c>
      <c r="B187" s="111">
        <v>1.72</v>
      </c>
      <c r="C187" s="111">
        <v>81</v>
      </c>
      <c r="D187" s="115">
        <v>2.5</v>
      </c>
      <c r="E187" s="111">
        <v>4.25</v>
      </c>
      <c r="F187" s="111">
        <v>0.84</v>
      </c>
      <c r="G187" s="111"/>
    </row>
    <row r="188" spans="1:7" ht="15.75" x14ac:dyDescent="0.2">
      <c r="A188" s="110" t="s">
        <v>9</v>
      </c>
      <c r="B188" s="111">
        <v>1.48</v>
      </c>
      <c r="C188" s="111">
        <v>105.36</v>
      </c>
      <c r="D188" s="115">
        <v>5</v>
      </c>
      <c r="E188" s="111">
        <v>3.88</v>
      </c>
      <c r="F188" s="111">
        <v>0.72</v>
      </c>
      <c r="G188" s="111"/>
    </row>
    <row r="189" spans="1:7" ht="15.75" x14ac:dyDescent="0.2">
      <c r="A189" s="110" t="s">
        <v>10</v>
      </c>
      <c r="B189" s="111">
        <v>1.35</v>
      </c>
      <c r="C189" s="111">
        <v>36.840000000000003</v>
      </c>
      <c r="D189" s="115">
        <v>2.5</v>
      </c>
      <c r="E189" s="111">
        <v>5.09</v>
      </c>
      <c r="F189" s="111">
        <v>1.22</v>
      </c>
      <c r="G189" s="111"/>
    </row>
    <row r="190" spans="1:7" ht="15.75" x14ac:dyDescent="0.2">
      <c r="A190" s="110" t="s">
        <v>11</v>
      </c>
      <c r="B190" s="111">
        <v>1.95</v>
      </c>
      <c r="C190" s="111">
        <v>84</v>
      </c>
      <c r="D190" s="115">
        <v>5</v>
      </c>
      <c r="E190" s="111">
        <v>3.8</v>
      </c>
      <c r="F190" s="111">
        <v>0.44</v>
      </c>
      <c r="G190" s="111"/>
    </row>
    <row r="191" spans="1:7" ht="15.75" x14ac:dyDescent="0.2">
      <c r="A191" s="110" t="s">
        <v>12</v>
      </c>
      <c r="B191" s="111">
        <v>2.2000000000000002</v>
      </c>
      <c r="C191" s="111"/>
      <c r="D191" s="115"/>
      <c r="E191" s="111">
        <v>3.99</v>
      </c>
      <c r="F191" s="111">
        <v>0.72</v>
      </c>
      <c r="G191" s="111"/>
    </row>
    <row r="192" spans="1:7" ht="15.75" x14ac:dyDescent="0.2">
      <c r="A192" s="114" t="s">
        <v>1</v>
      </c>
      <c r="B192" s="111">
        <v>1.1599999999999999</v>
      </c>
      <c r="C192" s="111">
        <v>60</v>
      </c>
      <c r="D192" s="116" t="s">
        <v>69</v>
      </c>
      <c r="E192" s="111">
        <v>4.33</v>
      </c>
      <c r="F192" s="111">
        <v>0.72</v>
      </c>
      <c r="G192" s="111"/>
    </row>
    <row r="193" spans="1:7" ht="15.75" x14ac:dyDescent="0.2">
      <c r="A193" s="110" t="s">
        <v>13</v>
      </c>
      <c r="B193" s="111">
        <v>0.84</v>
      </c>
      <c r="C193" s="111">
        <v>69.48</v>
      </c>
      <c r="D193" s="115">
        <v>2.5</v>
      </c>
      <c r="E193" s="111">
        <v>2.2400000000000002</v>
      </c>
      <c r="F193" s="111">
        <v>0.48</v>
      </c>
      <c r="G193" s="111">
        <v>43.2</v>
      </c>
    </row>
    <row r="194" spans="1:7" ht="15.75" x14ac:dyDescent="0.2">
      <c r="A194" s="140" t="s">
        <v>103</v>
      </c>
      <c r="B194" s="148"/>
      <c r="C194" s="148"/>
      <c r="D194" s="149"/>
      <c r="E194" s="148"/>
      <c r="F194" s="148"/>
      <c r="G194" s="148"/>
    </row>
    <row r="196" spans="1:7" ht="47.25" x14ac:dyDescent="0.2">
      <c r="A196" s="107" t="s">
        <v>71</v>
      </c>
      <c r="B196" s="108" t="s">
        <v>62</v>
      </c>
      <c r="C196" s="109" t="s">
        <v>63</v>
      </c>
      <c r="D196" s="109" t="s">
        <v>64</v>
      </c>
      <c r="E196" s="109" t="s">
        <v>65</v>
      </c>
      <c r="F196" s="109" t="s">
        <v>66</v>
      </c>
      <c r="G196" s="109" t="s">
        <v>21</v>
      </c>
    </row>
    <row r="197" spans="1:7" ht="15.75" x14ac:dyDescent="0.2">
      <c r="A197" s="110" t="s">
        <v>2</v>
      </c>
      <c r="B197" s="111">
        <v>1.5</v>
      </c>
      <c r="C197" s="111">
        <v>31</v>
      </c>
      <c r="D197" s="112">
        <v>2.5</v>
      </c>
      <c r="E197" s="111">
        <v>2.7</v>
      </c>
      <c r="F197" s="111">
        <v>0.3</v>
      </c>
      <c r="G197" s="111"/>
    </row>
    <row r="198" spans="1:7" ht="15.75" x14ac:dyDescent="0.2">
      <c r="A198" s="110" t="s">
        <v>3</v>
      </c>
      <c r="B198" s="111">
        <v>1.87</v>
      </c>
      <c r="C198" s="111">
        <v>65.64</v>
      </c>
      <c r="D198" s="112" t="s">
        <v>77</v>
      </c>
      <c r="E198" s="111">
        <v>2.84</v>
      </c>
      <c r="F198" s="111">
        <v>0.54</v>
      </c>
      <c r="G198" s="111"/>
    </row>
    <row r="199" spans="1:7" ht="15.75" x14ac:dyDescent="0.2">
      <c r="A199" s="110" t="s">
        <v>4</v>
      </c>
      <c r="B199" s="111">
        <v>1.06</v>
      </c>
      <c r="C199" s="111">
        <v>122.4</v>
      </c>
      <c r="D199" s="112">
        <v>2.5</v>
      </c>
      <c r="E199" s="111">
        <v>4.7300000000000004</v>
      </c>
      <c r="F199" s="111">
        <v>0.72</v>
      </c>
      <c r="G199" s="111"/>
    </row>
    <row r="200" spans="1:7" ht="15.75" x14ac:dyDescent="0.2">
      <c r="A200" s="110" t="s">
        <v>5</v>
      </c>
      <c r="B200" s="111">
        <v>1.25</v>
      </c>
      <c r="C200" s="111">
        <v>49.08</v>
      </c>
      <c r="D200" s="113" t="s">
        <v>68</v>
      </c>
      <c r="E200" s="111">
        <v>4</v>
      </c>
      <c r="F200" s="111">
        <v>0.64</v>
      </c>
      <c r="G200" s="111"/>
    </row>
    <row r="201" spans="1:7" ht="15.75" x14ac:dyDescent="0.2">
      <c r="A201" s="110" t="s">
        <v>6</v>
      </c>
      <c r="B201" s="111">
        <v>1.55</v>
      </c>
      <c r="C201" s="111">
        <v>39</v>
      </c>
      <c r="D201" s="112">
        <v>12</v>
      </c>
      <c r="E201" s="111">
        <v>3.98</v>
      </c>
      <c r="F201" s="111">
        <v>0.84</v>
      </c>
      <c r="G201" s="111"/>
    </row>
    <row r="202" spans="1:7" ht="15.75" x14ac:dyDescent="0.2">
      <c r="A202" s="110" t="s">
        <v>7</v>
      </c>
      <c r="B202" s="111">
        <v>0.75</v>
      </c>
      <c r="C202" s="111">
        <v>108</v>
      </c>
      <c r="D202" s="112">
        <v>5</v>
      </c>
      <c r="E202" s="111">
        <v>3.76</v>
      </c>
      <c r="F202" s="111">
        <v>1.01</v>
      </c>
      <c r="G202" s="111">
        <v>144</v>
      </c>
    </row>
    <row r="203" spans="1:7" ht="15.75" x14ac:dyDescent="0.2">
      <c r="A203" s="110" t="s">
        <v>14</v>
      </c>
      <c r="B203" s="111">
        <v>1.08</v>
      </c>
      <c r="C203" s="111">
        <v>99</v>
      </c>
      <c r="D203" s="112">
        <v>5</v>
      </c>
      <c r="E203" s="111">
        <v>2.89</v>
      </c>
      <c r="F203" s="111">
        <v>0.67</v>
      </c>
      <c r="G203" s="111">
        <v>55.8</v>
      </c>
    </row>
    <row r="204" spans="1:7" ht="15.75" x14ac:dyDescent="0.2">
      <c r="A204" s="114" t="s">
        <v>30</v>
      </c>
      <c r="B204" s="111">
        <v>1.84</v>
      </c>
      <c r="C204" s="111">
        <v>30.72</v>
      </c>
      <c r="D204" s="112">
        <v>2.5</v>
      </c>
      <c r="E204" s="111">
        <v>4.58</v>
      </c>
      <c r="F204" s="111">
        <v>0</v>
      </c>
      <c r="G204" s="111"/>
    </row>
    <row r="205" spans="1:7" ht="15.75" x14ac:dyDescent="0.2">
      <c r="A205" s="110" t="s">
        <v>0</v>
      </c>
      <c r="B205" s="111">
        <v>1.04</v>
      </c>
      <c r="C205" s="111">
        <v>119.28</v>
      </c>
      <c r="D205" s="115">
        <v>5</v>
      </c>
      <c r="E205" s="111">
        <v>4.21</v>
      </c>
      <c r="F205" s="111">
        <v>0.62</v>
      </c>
      <c r="G205" s="111"/>
    </row>
    <row r="206" spans="1:7" ht="15.75" x14ac:dyDescent="0.2">
      <c r="A206" s="110" t="s">
        <v>8</v>
      </c>
      <c r="B206" s="111">
        <v>1.72</v>
      </c>
      <c r="C206" s="111">
        <v>81</v>
      </c>
      <c r="D206" s="115">
        <v>2.5</v>
      </c>
      <c r="E206" s="111">
        <v>4.25</v>
      </c>
      <c r="F206" s="111">
        <v>0.84</v>
      </c>
      <c r="G206" s="111"/>
    </row>
    <row r="207" spans="1:7" ht="15.75" x14ac:dyDescent="0.2">
      <c r="A207" s="110" t="s">
        <v>9</v>
      </c>
      <c r="B207" s="111">
        <v>1.48</v>
      </c>
      <c r="C207" s="111">
        <v>105.36</v>
      </c>
      <c r="D207" s="115">
        <v>5</v>
      </c>
      <c r="E207" s="111">
        <v>3.88</v>
      </c>
      <c r="F207" s="111">
        <v>0.72</v>
      </c>
      <c r="G207" s="111"/>
    </row>
    <row r="208" spans="1:7" ht="15.75" x14ac:dyDescent="0.2">
      <c r="A208" s="110" t="s">
        <v>10</v>
      </c>
      <c r="B208" s="111">
        <v>1.35</v>
      </c>
      <c r="C208" s="111">
        <v>36.840000000000003</v>
      </c>
      <c r="D208" s="115">
        <v>2.5</v>
      </c>
      <c r="E208" s="111">
        <v>5.41</v>
      </c>
      <c r="F208" s="111">
        <v>1.33</v>
      </c>
      <c r="G208" s="111"/>
    </row>
    <row r="209" spans="1:7" ht="15.75" x14ac:dyDescent="0.2">
      <c r="A209" s="110" t="s">
        <v>11</v>
      </c>
      <c r="B209" s="111">
        <v>1.75</v>
      </c>
      <c r="C209" s="111">
        <v>84</v>
      </c>
      <c r="D209" s="115">
        <v>5</v>
      </c>
      <c r="E209" s="111">
        <v>3.58</v>
      </c>
      <c r="F209" s="111">
        <v>0.43</v>
      </c>
      <c r="G209" s="111"/>
    </row>
    <row r="210" spans="1:7" ht="15.75" x14ac:dyDescent="0.2">
      <c r="A210" s="110" t="s">
        <v>12</v>
      </c>
      <c r="B210" s="111">
        <v>2.2000000000000002</v>
      </c>
      <c r="C210" s="111"/>
      <c r="D210" s="115"/>
      <c r="E210" s="111">
        <v>3.99</v>
      </c>
      <c r="F210" s="111">
        <v>0.72</v>
      </c>
      <c r="G210" s="111"/>
    </row>
    <row r="211" spans="1:7" ht="15.75" x14ac:dyDescent="0.2">
      <c r="A211" s="114" t="s">
        <v>1</v>
      </c>
      <c r="B211" s="111">
        <v>1.0900000000000001</v>
      </c>
      <c r="C211" s="111">
        <v>48</v>
      </c>
      <c r="D211" s="116" t="s">
        <v>69</v>
      </c>
      <c r="E211" s="111">
        <v>3.95</v>
      </c>
      <c r="F211" s="111">
        <v>0.65</v>
      </c>
      <c r="G211" s="111"/>
    </row>
    <row r="212" spans="1:7" ht="15.75" x14ac:dyDescent="0.2">
      <c r="A212" s="110" t="s">
        <v>13</v>
      </c>
      <c r="B212" s="111">
        <v>0.84</v>
      </c>
      <c r="C212" s="111">
        <v>65.28</v>
      </c>
      <c r="D212" s="115">
        <v>2.5</v>
      </c>
      <c r="E212" s="111">
        <v>2.13</v>
      </c>
      <c r="F212" s="111">
        <v>0.45</v>
      </c>
      <c r="G212" s="111">
        <v>31.2</v>
      </c>
    </row>
    <row r="215" spans="1:7" ht="47.25" x14ac:dyDescent="0.2">
      <c r="A215" s="107" t="s">
        <v>70</v>
      </c>
      <c r="B215" s="108" t="s">
        <v>62</v>
      </c>
      <c r="C215" s="109" t="s">
        <v>63</v>
      </c>
      <c r="D215" s="109" t="s">
        <v>64</v>
      </c>
      <c r="E215" s="109" t="s">
        <v>65</v>
      </c>
      <c r="F215" s="109" t="s">
        <v>66</v>
      </c>
      <c r="G215" s="109" t="s">
        <v>21</v>
      </c>
    </row>
    <row r="216" spans="1:7" ht="15.75" x14ac:dyDescent="0.2">
      <c r="A216" s="110" t="s">
        <v>2</v>
      </c>
      <c r="B216" s="111">
        <v>1.5</v>
      </c>
      <c r="C216" s="111">
        <v>31</v>
      </c>
      <c r="D216" s="112"/>
      <c r="E216" s="111">
        <v>2.7</v>
      </c>
      <c r="F216" s="111">
        <v>0.3</v>
      </c>
      <c r="G216" s="111"/>
    </row>
    <row r="217" spans="1:7" ht="15.75" x14ac:dyDescent="0.2">
      <c r="A217" s="110" t="s">
        <v>3</v>
      </c>
      <c r="B217" s="111">
        <v>1.75</v>
      </c>
      <c r="C217" s="111">
        <v>61.32</v>
      </c>
      <c r="D217" s="112"/>
      <c r="E217" s="111">
        <v>2.74</v>
      </c>
      <c r="F217" s="111">
        <v>0.53</v>
      </c>
      <c r="G217" s="111"/>
    </row>
    <row r="218" spans="1:7" ht="15.75" x14ac:dyDescent="0.2">
      <c r="A218" s="110" t="s">
        <v>4</v>
      </c>
      <c r="B218" s="111">
        <v>1.06</v>
      </c>
      <c r="C218" s="111">
        <v>122.4</v>
      </c>
      <c r="D218" s="112"/>
      <c r="E218" s="111">
        <v>4.68</v>
      </c>
      <c r="F218" s="111">
        <v>0.72</v>
      </c>
      <c r="G218" s="111"/>
    </row>
    <row r="219" spans="1:7" ht="15.75" x14ac:dyDescent="0.2">
      <c r="A219" s="110" t="s">
        <v>5</v>
      </c>
      <c r="B219" s="111">
        <v>1.25</v>
      </c>
      <c r="C219" s="111">
        <v>49.08</v>
      </c>
      <c r="D219" s="113"/>
      <c r="E219" s="111">
        <v>4.0999999999999996</v>
      </c>
      <c r="F219" s="111">
        <v>0.68</v>
      </c>
      <c r="G219" s="111"/>
    </row>
    <row r="220" spans="1:7" ht="15.75" x14ac:dyDescent="0.2">
      <c r="A220" s="110" t="s">
        <v>6</v>
      </c>
      <c r="B220" s="111">
        <v>1.55</v>
      </c>
      <c r="C220" s="111">
        <v>39</v>
      </c>
      <c r="D220" s="112"/>
      <c r="E220" s="111">
        <v>3.98</v>
      </c>
      <c r="F220" s="111">
        <v>0.84</v>
      </c>
      <c r="G220" s="111"/>
    </row>
    <row r="221" spans="1:7" ht="15.75" x14ac:dyDescent="0.2">
      <c r="A221" s="110" t="s">
        <v>7</v>
      </c>
      <c r="B221" s="111">
        <v>0.75</v>
      </c>
      <c r="C221" s="111">
        <v>108</v>
      </c>
      <c r="D221" s="112"/>
      <c r="E221" s="111">
        <v>3.76</v>
      </c>
      <c r="F221" s="111">
        <v>1.0900000000000001</v>
      </c>
      <c r="G221" s="111">
        <v>156</v>
      </c>
    </row>
    <row r="222" spans="1:7" ht="15.75" x14ac:dyDescent="0.2">
      <c r="A222" s="110" t="s">
        <v>14</v>
      </c>
      <c r="B222" s="111">
        <v>1.08</v>
      </c>
      <c r="C222" s="111">
        <v>99</v>
      </c>
      <c r="D222" s="112"/>
      <c r="E222" s="111">
        <v>2.89</v>
      </c>
      <c r="F222" s="111">
        <v>0.67</v>
      </c>
      <c r="G222" s="111">
        <v>55.8</v>
      </c>
    </row>
    <row r="223" spans="1:7" ht="15.75" x14ac:dyDescent="0.2">
      <c r="A223" s="114" t="s">
        <v>30</v>
      </c>
      <c r="B223" s="111">
        <v>1.84</v>
      </c>
      <c r="C223" s="111">
        <v>30.72</v>
      </c>
      <c r="D223" s="112"/>
      <c r="E223" s="111">
        <v>4.58</v>
      </c>
      <c r="F223" s="111"/>
      <c r="G223" s="111"/>
    </row>
    <row r="224" spans="1:7" ht="15.75" x14ac:dyDescent="0.2">
      <c r="A224" s="110" t="s">
        <v>0</v>
      </c>
      <c r="B224" s="111">
        <v>1.04</v>
      </c>
      <c r="C224" s="111">
        <v>111.24</v>
      </c>
      <c r="D224" s="115"/>
      <c r="E224" s="111">
        <v>4.3600000000000003</v>
      </c>
      <c r="F224" s="111">
        <v>0.62</v>
      </c>
      <c r="G224" s="111"/>
    </row>
    <row r="225" spans="1:7" ht="15.75" x14ac:dyDescent="0.2">
      <c r="A225" s="110" t="s">
        <v>8</v>
      </c>
      <c r="B225" s="111">
        <v>1.72</v>
      </c>
      <c r="C225" s="111">
        <v>81</v>
      </c>
      <c r="D225" s="115"/>
      <c r="E225" s="111">
        <v>4.25</v>
      </c>
      <c r="F225" s="111">
        <v>0.86</v>
      </c>
      <c r="G225" s="111"/>
    </row>
    <row r="226" spans="1:7" ht="15.75" x14ac:dyDescent="0.2">
      <c r="A226" s="110" t="s">
        <v>9</v>
      </c>
      <c r="B226" s="111">
        <v>1.48</v>
      </c>
      <c r="C226" s="111">
        <v>105.36</v>
      </c>
      <c r="D226" s="115"/>
      <c r="E226" s="111">
        <v>3.88</v>
      </c>
      <c r="F226" s="111">
        <v>0.72</v>
      </c>
      <c r="G226" s="111"/>
    </row>
    <row r="227" spans="1:7" ht="15.75" x14ac:dyDescent="0.2">
      <c r="A227" s="110" t="s">
        <v>10</v>
      </c>
      <c r="B227" s="111">
        <v>1.35</v>
      </c>
      <c r="C227" s="111">
        <v>36.840000000000003</v>
      </c>
      <c r="D227" s="115"/>
      <c r="E227" s="111">
        <v>4.1500000000000004</v>
      </c>
      <c r="F227" s="111">
        <v>1.02</v>
      </c>
      <c r="G227" s="111"/>
    </row>
    <row r="228" spans="1:7" ht="15.75" x14ac:dyDescent="0.2">
      <c r="A228" s="110" t="s">
        <v>11</v>
      </c>
      <c r="B228" s="111">
        <v>1.75</v>
      </c>
      <c r="C228" s="111">
        <v>84</v>
      </c>
      <c r="D228" s="115"/>
      <c r="E228" s="111">
        <v>3.58</v>
      </c>
      <c r="F228" s="111">
        <v>0.43</v>
      </c>
      <c r="G228" s="111"/>
    </row>
    <row r="229" spans="1:7" ht="15.75" x14ac:dyDescent="0.2">
      <c r="A229" s="110" t="s">
        <v>12</v>
      </c>
      <c r="B229" s="111">
        <v>2.2000000000000002</v>
      </c>
      <c r="C229" s="111"/>
      <c r="D229" s="115"/>
      <c r="E229" s="111">
        <v>3.63</v>
      </c>
      <c r="F229" s="111">
        <v>0.66</v>
      </c>
      <c r="G229" s="111"/>
    </row>
    <row r="230" spans="1:7" ht="15.75" x14ac:dyDescent="0.2">
      <c r="A230" s="114" t="s">
        <v>1</v>
      </c>
      <c r="B230" s="111">
        <v>1.0900000000000001</v>
      </c>
      <c r="C230" s="111">
        <v>48</v>
      </c>
      <c r="D230" s="116"/>
      <c r="E230" s="111">
        <v>3.77</v>
      </c>
      <c r="F230" s="111">
        <v>0.61</v>
      </c>
      <c r="G230" s="111"/>
    </row>
    <row r="231" spans="1:7" ht="15.75" x14ac:dyDescent="0.2">
      <c r="A231" s="110" t="s">
        <v>13</v>
      </c>
      <c r="B231" s="111">
        <v>0.84</v>
      </c>
      <c r="C231" s="111">
        <v>65.28</v>
      </c>
      <c r="D231" s="115"/>
      <c r="E231" s="111">
        <v>2.2200000000000002</v>
      </c>
      <c r="F231" s="111">
        <v>0.38</v>
      </c>
      <c r="G231" s="111">
        <v>31.2</v>
      </c>
    </row>
  </sheetData>
  <mergeCells count="6">
    <mergeCell ref="J120:N120"/>
    <mergeCell ref="J21:N21"/>
    <mergeCell ref="J41:N41"/>
    <mergeCell ref="J61:N61"/>
    <mergeCell ref="J81:N81"/>
    <mergeCell ref="J101:N101"/>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C47D9-CFE6-459C-9831-D4E937141AD8}">
  <dimension ref="A1:N211"/>
  <sheetViews>
    <sheetView workbookViewId="0">
      <selection activeCell="B6" sqref="B6"/>
    </sheetView>
  </sheetViews>
  <sheetFormatPr baseColWidth="10" defaultRowHeight="12.75" x14ac:dyDescent="0.2"/>
  <cols>
    <col min="1" max="1" width="22.85546875" customWidth="1"/>
    <col min="2" max="2" width="24.85546875" customWidth="1"/>
    <col min="3" max="3" width="23.28515625" customWidth="1"/>
    <col min="4" max="4" width="22.85546875" customWidth="1"/>
    <col min="5" max="5" width="24.7109375" customWidth="1"/>
    <col min="6" max="6" width="26.140625" customWidth="1"/>
    <col min="7" max="7" width="38.85546875" customWidth="1"/>
  </cols>
  <sheetData>
    <row r="1" spans="1:14" ht="47.25" x14ac:dyDescent="0.2">
      <c r="A1" s="107" t="s">
        <v>110</v>
      </c>
      <c r="B1" s="108" t="s">
        <v>62</v>
      </c>
      <c r="C1" s="109" t="s">
        <v>63</v>
      </c>
      <c r="D1" s="109" t="s">
        <v>64</v>
      </c>
      <c r="E1" s="109" t="s">
        <v>65</v>
      </c>
      <c r="F1" s="109" t="s">
        <v>66</v>
      </c>
      <c r="G1" s="109" t="s">
        <v>21</v>
      </c>
      <c r="J1" s="211" t="s">
        <v>92</v>
      </c>
      <c r="K1" s="212"/>
      <c r="L1" s="212"/>
      <c r="M1" s="212"/>
      <c r="N1" s="213"/>
    </row>
    <row r="2" spans="1:14" ht="15.75" x14ac:dyDescent="0.2">
      <c r="A2" s="110" t="s">
        <v>2</v>
      </c>
      <c r="B2" s="143">
        <v>2.57</v>
      </c>
      <c r="C2" s="143">
        <v>40</v>
      </c>
      <c r="D2" s="141">
        <v>4</v>
      </c>
      <c r="E2" s="153">
        <v>3.76</v>
      </c>
      <c r="F2" s="143">
        <v>0.21</v>
      </c>
      <c r="G2" s="144">
        <v>0</v>
      </c>
      <c r="J2">
        <f t="shared" ref="J2:J17" si="0">B2/B22</f>
        <v>1.5117647058823529</v>
      </c>
      <c r="K2">
        <f t="shared" ref="K2:K17" si="1">C2/C22</f>
        <v>1.1764705882352942</v>
      </c>
      <c r="M2">
        <f t="shared" ref="M2:M17" si="2">E2/E22</f>
        <v>1.0898550724637679</v>
      </c>
      <c r="N2">
        <f t="shared" ref="N2:N17" si="3">F2/F22</f>
        <v>0.67741935483870963</v>
      </c>
    </row>
    <row r="3" spans="1:14" ht="15.75" x14ac:dyDescent="0.2">
      <c r="A3" s="110" t="s">
        <v>3</v>
      </c>
      <c r="B3" s="143">
        <v>1.75</v>
      </c>
      <c r="C3" s="143">
        <v>61.32</v>
      </c>
      <c r="D3" s="146">
        <v>5</v>
      </c>
      <c r="E3" s="143">
        <v>2.83</v>
      </c>
      <c r="F3" s="143">
        <v>0.49</v>
      </c>
      <c r="G3" s="146">
        <v>0</v>
      </c>
      <c r="J3">
        <f t="shared" si="0"/>
        <v>1</v>
      </c>
      <c r="K3">
        <f t="shared" si="1"/>
        <v>1</v>
      </c>
      <c r="M3">
        <f t="shared" si="2"/>
        <v>0.9758620689655173</v>
      </c>
      <c r="N3">
        <f t="shared" si="3"/>
        <v>0.96078431372549011</v>
      </c>
    </row>
    <row r="4" spans="1:14" ht="15.75" x14ac:dyDescent="0.2">
      <c r="A4" s="110" t="s">
        <v>4</v>
      </c>
      <c r="B4" s="143">
        <v>1.25</v>
      </c>
      <c r="C4" s="143">
        <v>130.80000000000001</v>
      </c>
      <c r="D4" s="141">
        <v>5</v>
      </c>
      <c r="E4" s="143">
        <v>4.79</v>
      </c>
      <c r="F4" s="143">
        <v>0.74</v>
      </c>
      <c r="G4" s="144">
        <v>0</v>
      </c>
      <c r="J4">
        <f t="shared" si="0"/>
        <v>1</v>
      </c>
      <c r="K4">
        <f t="shared" si="1"/>
        <v>1</v>
      </c>
      <c r="M4">
        <f t="shared" si="2"/>
        <v>0.9795501022494888</v>
      </c>
      <c r="N4">
        <f t="shared" si="3"/>
        <v>1</v>
      </c>
    </row>
    <row r="5" spans="1:14" ht="15.75" x14ac:dyDescent="0.2">
      <c r="A5" s="110" t="s">
        <v>112</v>
      </c>
      <c r="B5" s="143">
        <v>1.39</v>
      </c>
      <c r="C5" s="143">
        <v>51</v>
      </c>
      <c r="D5" s="142">
        <v>4</v>
      </c>
      <c r="E5" s="143">
        <v>3.9</v>
      </c>
      <c r="F5" s="143">
        <v>0.61</v>
      </c>
      <c r="G5" s="144">
        <v>0</v>
      </c>
      <c r="J5">
        <f t="shared" si="0"/>
        <v>1.0692307692307692</v>
      </c>
      <c r="K5">
        <f t="shared" si="1"/>
        <v>1</v>
      </c>
      <c r="M5">
        <f t="shared" si="2"/>
        <v>0.97499999999999998</v>
      </c>
      <c r="N5">
        <f t="shared" si="3"/>
        <v>0.953125</v>
      </c>
    </row>
    <row r="6" spans="1:14" ht="15.75" x14ac:dyDescent="0.2">
      <c r="A6" s="110" t="s">
        <v>6</v>
      </c>
      <c r="B6" s="143">
        <v>1.62</v>
      </c>
      <c r="C6" s="143">
        <v>65</v>
      </c>
      <c r="D6" s="146" t="s">
        <v>96</v>
      </c>
      <c r="E6" s="143">
        <v>3.41</v>
      </c>
      <c r="F6" s="143">
        <v>1.1299999999999999</v>
      </c>
      <c r="G6" s="146">
        <v>0</v>
      </c>
      <c r="J6">
        <f t="shared" si="0"/>
        <v>1</v>
      </c>
      <c r="K6">
        <f t="shared" si="1"/>
        <v>1</v>
      </c>
      <c r="M6">
        <f t="shared" si="2"/>
        <v>0.83990147783251246</v>
      </c>
      <c r="N6">
        <f t="shared" si="3"/>
        <v>1.21505376344086</v>
      </c>
    </row>
    <row r="7" spans="1:14" ht="15.75" x14ac:dyDescent="0.2">
      <c r="A7" s="110" t="s">
        <v>7</v>
      </c>
      <c r="B7" s="143">
        <v>1.43</v>
      </c>
      <c r="C7" s="143">
        <v>98.4</v>
      </c>
      <c r="D7" s="141">
        <v>5</v>
      </c>
      <c r="E7" s="143">
        <v>3.07</v>
      </c>
      <c r="F7" s="143">
        <v>1.0900000000000001</v>
      </c>
      <c r="G7" s="145">
        <v>144</v>
      </c>
      <c r="J7">
        <f t="shared" si="0"/>
        <v>1.0751879699248119</v>
      </c>
      <c r="K7">
        <f t="shared" si="1"/>
        <v>1</v>
      </c>
      <c r="M7">
        <f t="shared" si="2"/>
        <v>0.81648936170212771</v>
      </c>
      <c r="N7">
        <f t="shared" si="3"/>
        <v>1.058252427184466</v>
      </c>
    </row>
    <row r="8" spans="1:14" ht="15.75" x14ac:dyDescent="0.2">
      <c r="A8" s="110" t="s">
        <v>14</v>
      </c>
      <c r="B8" s="143">
        <v>1.88</v>
      </c>
      <c r="C8" s="143">
        <v>75</v>
      </c>
      <c r="D8" s="146">
        <v>5</v>
      </c>
      <c r="E8" s="143">
        <v>3.35</v>
      </c>
      <c r="F8" s="143">
        <v>0.6</v>
      </c>
      <c r="G8" s="145">
        <v>100</v>
      </c>
      <c r="J8">
        <f t="shared" si="0"/>
        <v>1</v>
      </c>
      <c r="K8">
        <f t="shared" si="1"/>
        <v>1</v>
      </c>
      <c r="M8">
        <f t="shared" si="2"/>
        <v>0.90296495956873324</v>
      </c>
      <c r="N8">
        <f t="shared" si="3"/>
        <v>0.85714285714285721</v>
      </c>
    </row>
    <row r="9" spans="1:14" ht="15.75" x14ac:dyDescent="0.2">
      <c r="A9" s="175" t="s">
        <v>30</v>
      </c>
      <c r="B9" s="143">
        <v>2.14</v>
      </c>
      <c r="C9" s="143">
        <v>30.72</v>
      </c>
      <c r="D9" s="146" t="s">
        <v>104</v>
      </c>
      <c r="E9" s="143">
        <v>3.48</v>
      </c>
      <c r="F9" s="143">
        <v>0.34</v>
      </c>
      <c r="G9" s="144">
        <v>0</v>
      </c>
      <c r="J9">
        <f t="shared" si="0"/>
        <v>1.0594059405940595</v>
      </c>
      <c r="K9">
        <f t="shared" si="1"/>
        <v>1</v>
      </c>
      <c r="M9">
        <f t="shared" si="2"/>
        <v>0.84671532846715325</v>
      </c>
      <c r="N9">
        <f t="shared" si="3"/>
        <v>0.80952380952380965</v>
      </c>
    </row>
    <row r="10" spans="1:14" ht="15.75" x14ac:dyDescent="0.2">
      <c r="A10" s="110" t="s">
        <v>0</v>
      </c>
      <c r="B10" s="143">
        <v>1.58</v>
      </c>
      <c r="C10" s="143">
        <v>94.32</v>
      </c>
      <c r="D10" s="146">
        <v>5</v>
      </c>
      <c r="E10" s="143">
        <v>4.6500000000000004</v>
      </c>
      <c r="F10" s="143">
        <v>0.63</v>
      </c>
      <c r="G10" s="144">
        <v>0</v>
      </c>
      <c r="J10">
        <f t="shared" si="0"/>
        <v>1.1366906474820144</v>
      </c>
      <c r="K10">
        <f t="shared" si="1"/>
        <v>0.90034364261168376</v>
      </c>
      <c r="M10">
        <f t="shared" si="2"/>
        <v>1.0130718954248368</v>
      </c>
      <c r="N10">
        <f t="shared" si="3"/>
        <v>1</v>
      </c>
    </row>
    <row r="11" spans="1:14" ht="15.75" x14ac:dyDescent="0.2">
      <c r="A11" s="110" t="s">
        <v>8</v>
      </c>
      <c r="B11" s="143">
        <v>1.95</v>
      </c>
      <c r="C11" s="143">
        <v>105.36</v>
      </c>
      <c r="D11" s="169" t="s">
        <v>111</v>
      </c>
      <c r="E11" s="143">
        <v>4.41</v>
      </c>
      <c r="F11" s="143">
        <v>0.89</v>
      </c>
      <c r="G11" s="144">
        <v>0</v>
      </c>
      <c r="J11">
        <f t="shared" si="0"/>
        <v>1.1337209302325582</v>
      </c>
      <c r="K11">
        <f t="shared" si="1"/>
        <v>1</v>
      </c>
      <c r="M11">
        <f t="shared" si="2"/>
        <v>1</v>
      </c>
      <c r="N11">
        <f t="shared" si="3"/>
        <v>1</v>
      </c>
    </row>
    <row r="12" spans="1:14" ht="15.75" x14ac:dyDescent="0.2">
      <c r="A12" s="110" t="s">
        <v>9</v>
      </c>
      <c r="B12" s="143">
        <v>1.48</v>
      </c>
      <c r="C12" s="143">
        <v>127.34</v>
      </c>
      <c r="D12" s="141">
        <v>5</v>
      </c>
      <c r="E12" s="143">
        <v>4.16</v>
      </c>
      <c r="F12" s="145">
        <v>0.82</v>
      </c>
      <c r="G12" s="176">
        <v>44</v>
      </c>
      <c r="J12">
        <f t="shared" si="0"/>
        <v>1</v>
      </c>
      <c r="K12">
        <f t="shared" si="1"/>
        <v>1</v>
      </c>
      <c r="M12">
        <f t="shared" si="2"/>
        <v>1.0171149144254279</v>
      </c>
      <c r="N12">
        <f t="shared" si="3"/>
        <v>1.0123456790123455</v>
      </c>
    </row>
    <row r="13" spans="1:14" ht="15.75" x14ac:dyDescent="0.2">
      <c r="A13" s="110" t="s">
        <v>10</v>
      </c>
      <c r="B13" s="143">
        <v>1.56</v>
      </c>
      <c r="C13" s="143">
        <v>36.840000000000003</v>
      </c>
      <c r="D13" s="141">
        <v>5</v>
      </c>
      <c r="E13" s="143">
        <v>4.1100000000000003</v>
      </c>
      <c r="F13" s="143">
        <v>0.81</v>
      </c>
      <c r="G13" s="144">
        <v>0</v>
      </c>
      <c r="H13" s="151"/>
      <c r="I13" s="151"/>
      <c r="J13">
        <f t="shared" si="0"/>
        <v>1.0758620689655174</v>
      </c>
      <c r="K13">
        <f t="shared" si="1"/>
        <v>1</v>
      </c>
      <c r="M13">
        <f t="shared" si="2"/>
        <v>1.0326633165829147</v>
      </c>
      <c r="N13">
        <f t="shared" si="3"/>
        <v>0.77884615384615385</v>
      </c>
    </row>
    <row r="14" spans="1:14" ht="15.75" x14ac:dyDescent="0.2">
      <c r="A14" s="110" t="s">
        <v>11</v>
      </c>
      <c r="B14" s="143">
        <v>1.9</v>
      </c>
      <c r="C14" s="143">
        <v>84</v>
      </c>
      <c r="D14" s="141">
        <v>5</v>
      </c>
      <c r="E14" s="143">
        <v>2.85</v>
      </c>
      <c r="F14" s="143">
        <v>0.54</v>
      </c>
      <c r="G14" s="145">
        <v>84</v>
      </c>
      <c r="J14">
        <f t="shared" si="0"/>
        <v>1</v>
      </c>
      <c r="K14">
        <f t="shared" si="1"/>
        <v>1</v>
      </c>
      <c r="M14">
        <f t="shared" si="2"/>
        <v>1</v>
      </c>
      <c r="N14">
        <f t="shared" si="3"/>
        <v>1</v>
      </c>
    </row>
    <row r="15" spans="1:14" ht="15.75" x14ac:dyDescent="0.2">
      <c r="A15" s="110" t="s">
        <v>12</v>
      </c>
      <c r="B15" s="143">
        <v>2.5</v>
      </c>
      <c r="C15" s="143">
        <v>0</v>
      </c>
      <c r="D15" s="141">
        <v>0</v>
      </c>
      <c r="E15" s="143">
        <v>3.99</v>
      </c>
      <c r="F15" s="143">
        <v>0.72</v>
      </c>
      <c r="G15" s="146">
        <v>0</v>
      </c>
      <c r="J15">
        <f t="shared" si="0"/>
        <v>1</v>
      </c>
      <c r="K15" t="e">
        <f t="shared" si="1"/>
        <v>#DIV/0!</v>
      </c>
      <c r="M15">
        <f t="shared" si="2"/>
        <v>1</v>
      </c>
      <c r="N15">
        <f t="shared" si="3"/>
        <v>1</v>
      </c>
    </row>
    <row r="16" spans="1:14" ht="15.75" x14ac:dyDescent="0.2">
      <c r="A16" s="114" t="s">
        <v>1</v>
      </c>
      <c r="B16" s="153">
        <v>1.27</v>
      </c>
      <c r="C16" s="143">
        <v>60</v>
      </c>
      <c r="D16" s="142">
        <v>4</v>
      </c>
      <c r="E16" s="143">
        <v>4.17</v>
      </c>
      <c r="F16" s="143">
        <v>0.66</v>
      </c>
      <c r="G16" s="146">
        <v>0</v>
      </c>
      <c r="J16">
        <f t="shared" si="0"/>
        <v>1.0583333333333333</v>
      </c>
      <c r="K16">
        <f t="shared" si="1"/>
        <v>1</v>
      </c>
      <c r="M16">
        <f t="shared" si="2"/>
        <v>1.0270935960591134</v>
      </c>
      <c r="N16">
        <f t="shared" si="3"/>
        <v>1</v>
      </c>
    </row>
    <row r="17" spans="1:14" ht="15.75" x14ac:dyDescent="0.2">
      <c r="A17" s="110" t="s">
        <v>13</v>
      </c>
      <c r="B17" s="153">
        <v>1.19</v>
      </c>
      <c r="C17" s="153">
        <v>74.28</v>
      </c>
      <c r="D17" s="146" t="s">
        <v>104</v>
      </c>
      <c r="E17" s="143">
        <v>3.08</v>
      </c>
      <c r="F17" s="143">
        <v>0.52</v>
      </c>
      <c r="G17" s="145">
        <v>43.2</v>
      </c>
      <c r="J17">
        <f t="shared" si="0"/>
        <v>1.1333333333333333</v>
      </c>
      <c r="K17">
        <f t="shared" si="1"/>
        <v>1.0690846286701208</v>
      </c>
      <c r="M17">
        <f t="shared" si="2"/>
        <v>1.0165016501650166</v>
      </c>
      <c r="N17">
        <f t="shared" si="3"/>
        <v>1.0612244897959184</v>
      </c>
    </row>
    <row r="21" spans="1:14" ht="47.25" x14ac:dyDescent="0.2">
      <c r="A21" s="107" t="s">
        <v>106</v>
      </c>
      <c r="B21" s="108" t="s">
        <v>62</v>
      </c>
      <c r="C21" s="109" t="s">
        <v>63</v>
      </c>
      <c r="D21" s="109" t="s">
        <v>64</v>
      </c>
      <c r="E21" s="109" t="s">
        <v>65</v>
      </c>
      <c r="F21" s="109" t="s">
        <v>66</v>
      </c>
      <c r="G21" s="109" t="s">
        <v>21</v>
      </c>
      <c r="J21" s="211" t="s">
        <v>92</v>
      </c>
      <c r="K21" s="212"/>
      <c r="L21" s="212"/>
      <c r="M21" s="212"/>
      <c r="N21" s="213"/>
    </row>
    <row r="22" spans="1:14" ht="15.75" x14ac:dyDescent="0.2">
      <c r="A22" s="110" t="s">
        <v>2</v>
      </c>
      <c r="B22" s="143">
        <v>1.7</v>
      </c>
      <c r="C22" s="143">
        <v>34</v>
      </c>
      <c r="D22" s="141">
        <v>4</v>
      </c>
      <c r="E22" s="143">
        <v>3.45</v>
      </c>
      <c r="F22" s="143">
        <v>0.31</v>
      </c>
      <c r="G22" s="144">
        <v>0</v>
      </c>
      <c r="J22">
        <f t="shared" ref="J22:K37" si="4">B22/B42</f>
        <v>1.0625</v>
      </c>
      <c r="K22">
        <f t="shared" si="4"/>
        <v>1</v>
      </c>
      <c r="M22">
        <f t="shared" ref="M22:N37" si="5">E22/E42</f>
        <v>1.078125</v>
      </c>
      <c r="N22">
        <f t="shared" si="5"/>
        <v>0.88571428571428579</v>
      </c>
    </row>
    <row r="23" spans="1:14" ht="15.75" x14ac:dyDescent="0.2">
      <c r="A23" s="110" t="s">
        <v>3</v>
      </c>
      <c r="B23" s="143">
        <v>1.75</v>
      </c>
      <c r="C23" s="143">
        <v>61.32</v>
      </c>
      <c r="D23" s="146" t="s">
        <v>86</v>
      </c>
      <c r="E23" s="143">
        <v>2.9</v>
      </c>
      <c r="F23" s="143">
        <v>0.51</v>
      </c>
      <c r="G23" s="146">
        <v>0</v>
      </c>
      <c r="J23">
        <f t="shared" si="4"/>
        <v>1</v>
      </c>
      <c r="K23">
        <f t="shared" si="4"/>
        <v>1</v>
      </c>
      <c r="M23">
        <f t="shared" si="5"/>
        <v>1.1068702290076335</v>
      </c>
      <c r="N23">
        <f t="shared" si="5"/>
        <v>1</v>
      </c>
    </row>
    <row r="24" spans="1:14" ht="15.75" x14ac:dyDescent="0.2">
      <c r="A24" s="110" t="s">
        <v>4</v>
      </c>
      <c r="B24" s="143">
        <v>1.25</v>
      </c>
      <c r="C24" s="143">
        <v>130.80000000000001</v>
      </c>
      <c r="D24" s="141">
        <v>5</v>
      </c>
      <c r="E24" s="143">
        <v>4.8899999999999997</v>
      </c>
      <c r="F24" s="143">
        <v>0.74</v>
      </c>
      <c r="G24" s="144">
        <v>0</v>
      </c>
      <c r="J24">
        <f t="shared" si="4"/>
        <v>0.94696969696969691</v>
      </c>
      <c r="K24">
        <f t="shared" si="4"/>
        <v>1</v>
      </c>
      <c r="M24">
        <f t="shared" si="5"/>
        <v>1</v>
      </c>
      <c r="N24">
        <f t="shared" si="5"/>
        <v>1</v>
      </c>
    </row>
    <row r="25" spans="1:14" ht="15.75" x14ac:dyDescent="0.2">
      <c r="A25" s="110" t="s">
        <v>5</v>
      </c>
      <c r="B25" s="143">
        <v>1.3</v>
      </c>
      <c r="C25" s="143">
        <v>51</v>
      </c>
      <c r="D25" s="142">
        <v>44684</v>
      </c>
      <c r="E25" s="143">
        <v>4</v>
      </c>
      <c r="F25" s="143">
        <v>0.64</v>
      </c>
      <c r="G25" s="144">
        <v>0</v>
      </c>
      <c r="J25">
        <f t="shared" si="4"/>
        <v>1.04</v>
      </c>
      <c r="K25">
        <f t="shared" si="4"/>
        <v>1.039119804400978</v>
      </c>
      <c r="M25">
        <f t="shared" si="5"/>
        <v>1</v>
      </c>
      <c r="N25">
        <f t="shared" si="5"/>
        <v>1</v>
      </c>
    </row>
    <row r="26" spans="1:14" ht="15.75" x14ac:dyDescent="0.2">
      <c r="A26" s="110" t="s">
        <v>6</v>
      </c>
      <c r="B26" s="143">
        <v>1.62</v>
      </c>
      <c r="C26" s="143">
        <v>65</v>
      </c>
      <c r="D26" s="146" t="s">
        <v>96</v>
      </c>
      <c r="E26" s="143">
        <v>4.0599999999999996</v>
      </c>
      <c r="F26" s="143">
        <v>0.93</v>
      </c>
      <c r="G26" s="146">
        <v>0</v>
      </c>
      <c r="J26">
        <f t="shared" si="4"/>
        <v>1.0451612903225806</v>
      </c>
      <c r="K26">
        <f t="shared" si="4"/>
        <v>1.1607142857142858</v>
      </c>
      <c r="M26">
        <f t="shared" si="5"/>
        <v>0.9508196721311476</v>
      </c>
      <c r="N26">
        <f t="shared" si="5"/>
        <v>1</v>
      </c>
    </row>
    <row r="27" spans="1:14" ht="15.75" x14ac:dyDescent="0.2">
      <c r="A27" s="110" t="s">
        <v>7</v>
      </c>
      <c r="B27" s="143">
        <v>1.33</v>
      </c>
      <c r="C27" s="143">
        <v>98.4</v>
      </c>
      <c r="D27" s="141">
        <v>5</v>
      </c>
      <c r="E27" s="171">
        <v>3.76</v>
      </c>
      <c r="F27" s="143">
        <v>1.03</v>
      </c>
      <c r="G27" s="145">
        <v>144</v>
      </c>
      <c r="J27">
        <f t="shared" si="4"/>
        <v>1.0310077519379846</v>
      </c>
      <c r="K27">
        <f t="shared" si="4"/>
        <v>1</v>
      </c>
      <c r="M27">
        <f t="shared" si="5"/>
        <v>1.0080428954423593</v>
      </c>
      <c r="N27">
        <f t="shared" si="5"/>
        <v>1</v>
      </c>
    </row>
    <row r="28" spans="1:14" ht="15.75" x14ac:dyDescent="0.2">
      <c r="A28" s="110" t="s">
        <v>14</v>
      </c>
      <c r="B28" s="143">
        <v>1.88</v>
      </c>
      <c r="C28" s="143">
        <v>75</v>
      </c>
      <c r="D28" s="146">
        <v>5</v>
      </c>
      <c r="E28" s="143">
        <v>3.71</v>
      </c>
      <c r="F28" s="143">
        <v>0.7</v>
      </c>
      <c r="G28" s="145">
        <v>111.6</v>
      </c>
      <c r="J28">
        <f t="shared" si="4"/>
        <v>1</v>
      </c>
      <c r="K28">
        <f t="shared" si="4"/>
        <v>1</v>
      </c>
      <c r="M28">
        <f t="shared" si="5"/>
        <v>1</v>
      </c>
      <c r="N28">
        <f t="shared" si="5"/>
        <v>1</v>
      </c>
    </row>
    <row r="29" spans="1:14" ht="15.75" x14ac:dyDescent="0.2">
      <c r="A29" s="114" t="s">
        <v>30</v>
      </c>
      <c r="B29" s="143">
        <v>2.02</v>
      </c>
      <c r="C29" s="143">
        <v>30.72</v>
      </c>
      <c r="D29" s="146" t="s">
        <v>105</v>
      </c>
      <c r="E29" s="143">
        <v>4.1100000000000003</v>
      </c>
      <c r="F29" s="143">
        <v>0.42</v>
      </c>
      <c r="G29" s="144">
        <v>0</v>
      </c>
      <c r="J29">
        <f t="shared" si="4"/>
        <v>1.035897435897436</v>
      </c>
      <c r="K29">
        <f t="shared" si="4"/>
        <v>1</v>
      </c>
      <c r="M29">
        <f t="shared" si="5"/>
        <v>1.0326633165829147</v>
      </c>
      <c r="N29">
        <f t="shared" si="5"/>
        <v>1</v>
      </c>
    </row>
    <row r="30" spans="1:14" ht="15.75" x14ac:dyDescent="0.2">
      <c r="A30" s="110" t="s">
        <v>0</v>
      </c>
      <c r="B30" s="143">
        <v>1.39</v>
      </c>
      <c r="C30" s="143">
        <v>104.76</v>
      </c>
      <c r="D30" s="146">
        <v>5</v>
      </c>
      <c r="E30" s="143">
        <v>4.59</v>
      </c>
      <c r="F30" s="143">
        <v>0.63</v>
      </c>
      <c r="G30" s="144">
        <v>0</v>
      </c>
      <c r="J30">
        <f t="shared" si="4"/>
        <v>1.0373134328358207</v>
      </c>
      <c r="K30">
        <f t="shared" si="4"/>
        <v>1</v>
      </c>
      <c r="M30">
        <f t="shared" si="5"/>
        <v>1.0087912087912088</v>
      </c>
      <c r="N30">
        <f t="shared" si="5"/>
        <v>1</v>
      </c>
    </row>
    <row r="31" spans="1:14" ht="15.75" x14ac:dyDescent="0.2">
      <c r="A31" s="110" t="s">
        <v>8</v>
      </c>
      <c r="B31" s="143">
        <v>1.72</v>
      </c>
      <c r="C31" s="143">
        <v>105.36</v>
      </c>
      <c r="D31" s="141">
        <v>2.5</v>
      </c>
      <c r="E31" s="143">
        <v>4.41</v>
      </c>
      <c r="F31" s="143">
        <v>0.89</v>
      </c>
      <c r="G31" s="144"/>
      <c r="J31">
        <f t="shared" si="4"/>
        <v>1</v>
      </c>
      <c r="K31">
        <f t="shared" si="4"/>
        <v>1</v>
      </c>
      <c r="M31">
        <f t="shared" si="5"/>
        <v>1</v>
      </c>
      <c r="N31">
        <f t="shared" si="5"/>
        <v>1</v>
      </c>
    </row>
    <row r="32" spans="1:14" ht="15.75" x14ac:dyDescent="0.2">
      <c r="A32" s="110" t="s">
        <v>9</v>
      </c>
      <c r="B32" s="143">
        <v>1.48</v>
      </c>
      <c r="C32" s="143">
        <v>127.34</v>
      </c>
      <c r="D32" s="141">
        <v>6.3</v>
      </c>
      <c r="E32" s="143">
        <v>4.09</v>
      </c>
      <c r="F32" s="145">
        <v>0.81</v>
      </c>
      <c r="G32" s="144">
        <v>44</v>
      </c>
      <c r="J32">
        <f t="shared" si="4"/>
        <v>1</v>
      </c>
      <c r="K32">
        <f t="shared" si="4"/>
        <v>1</v>
      </c>
      <c r="M32">
        <f t="shared" si="5"/>
        <v>0.98317307692307687</v>
      </c>
      <c r="N32">
        <f t="shared" si="5"/>
        <v>0.97005988023952106</v>
      </c>
    </row>
    <row r="33" spans="1:14" ht="15.75" x14ac:dyDescent="0.2">
      <c r="A33" s="110" t="s">
        <v>10</v>
      </c>
      <c r="B33" s="143">
        <v>1.45</v>
      </c>
      <c r="C33" s="143">
        <v>36.840000000000003</v>
      </c>
      <c r="D33" s="141">
        <v>3.5</v>
      </c>
      <c r="E33" s="143">
        <v>3.98</v>
      </c>
      <c r="F33" s="143">
        <v>1.04</v>
      </c>
      <c r="G33" s="144">
        <v>0</v>
      </c>
      <c r="H33" s="151"/>
      <c r="I33" s="151"/>
      <c r="J33">
        <f t="shared" si="4"/>
        <v>1</v>
      </c>
      <c r="K33">
        <f t="shared" si="4"/>
        <v>1</v>
      </c>
      <c r="M33">
        <f t="shared" si="5"/>
        <v>0.995</v>
      </c>
      <c r="N33">
        <f t="shared" si="5"/>
        <v>0.99047619047619051</v>
      </c>
    </row>
    <row r="34" spans="1:14" ht="15.75" x14ac:dyDescent="0.2">
      <c r="A34" s="110" t="s">
        <v>11</v>
      </c>
      <c r="B34" s="143">
        <v>1.9</v>
      </c>
      <c r="C34" s="143">
        <v>84</v>
      </c>
      <c r="D34" s="141">
        <v>5</v>
      </c>
      <c r="E34" s="143">
        <v>2.85</v>
      </c>
      <c r="F34" s="143">
        <v>0.54</v>
      </c>
      <c r="G34" s="145">
        <v>84</v>
      </c>
      <c r="J34">
        <f t="shared" si="4"/>
        <v>1.0326086956521738</v>
      </c>
      <c r="K34">
        <f t="shared" si="4"/>
        <v>1</v>
      </c>
      <c r="M34">
        <f t="shared" si="5"/>
        <v>1</v>
      </c>
      <c r="N34">
        <f t="shared" si="5"/>
        <v>1.0384615384615385</v>
      </c>
    </row>
    <row r="35" spans="1:14" ht="15.75" x14ac:dyDescent="0.2">
      <c r="A35" s="110" t="s">
        <v>12</v>
      </c>
      <c r="B35" s="143">
        <v>2.5</v>
      </c>
      <c r="C35" s="143">
        <v>0</v>
      </c>
      <c r="D35" s="141">
        <v>0</v>
      </c>
      <c r="E35" s="143">
        <v>3.99</v>
      </c>
      <c r="F35" s="143">
        <v>0.72</v>
      </c>
      <c r="G35" s="146">
        <v>0</v>
      </c>
      <c r="J35">
        <f t="shared" si="4"/>
        <v>1</v>
      </c>
      <c r="K35" t="e">
        <f t="shared" si="4"/>
        <v>#DIV/0!</v>
      </c>
      <c r="M35">
        <f t="shared" si="5"/>
        <v>1</v>
      </c>
      <c r="N35">
        <f t="shared" si="5"/>
        <v>1</v>
      </c>
    </row>
    <row r="36" spans="1:14" ht="15.75" x14ac:dyDescent="0.2">
      <c r="A36" s="114" t="s">
        <v>1</v>
      </c>
      <c r="B36" s="153">
        <v>1.2</v>
      </c>
      <c r="C36" s="143">
        <v>60</v>
      </c>
      <c r="D36" s="142">
        <v>44715</v>
      </c>
      <c r="E36" s="143">
        <v>4.0599999999999996</v>
      </c>
      <c r="F36" s="143">
        <v>0.66</v>
      </c>
      <c r="G36" s="146">
        <v>0</v>
      </c>
      <c r="J36">
        <f t="shared" si="4"/>
        <v>1</v>
      </c>
      <c r="K36">
        <f t="shared" si="4"/>
        <v>1</v>
      </c>
      <c r="M36">
        <f t="shared" si="5"/>
        <v>0.97362110311750594</v>
      </c>
      <c r="N36">
        <f t="shared" si="5"/>
        <v>1</v>
      </c>
    </row>
    <row r="37" spans="1:14" ht="15.75" x14ac:dyDescent="0.2">
      <c r="A37" s="110" t="s">
        <v>13</v>
      </c>
      <c r="B37" s="153">
        <v>1.05</v>
      </c>
      <c r="C37" s="153">
        <v>69.48</v>
      </c>
      <c r="D37" s="146" t="s">
        <v>104</v>
      </c>
      <c r="E37" s="143">
        <v>3.03</v>
      </c>
      <c r="F37" s="143">
        <v>0.49</v>
      </c>
      <c r="G37" s="145">
        <v>43.2</v>
      </c>
      <c r="J37">
        <f t="shared" si="4"/>
        <v>1.0606060606060606</v>
      </c>
      <c r="K37">
        <f t="shared" si="4"/>
        <v>1</v>
      </c>
      <c r="M37">
        <f t="shared" si="5"/>
        <v>1.1263940520446096</v>
      </c>
      <c r="N37">
        <f t="shared" si="5"/>
        <v>0.81666666666666665</v>
      </c>
    </row>
    <row r="41" spans="1:14" ht="47.25" x14ac:dyDescent="0.2">
      <c r="A41" s="107" t="s">
        <v>102</v>
      </c>
      <c r="B41" s="108" t="s">
        <v>62</v>
      </c>
      <c r="C41" s="109" t="s">
        <v>63</v>
      </c>
      <c r="D41" s="109" t="s">
        <v>64</v>
      </c>
      <c r="E41" s="109" t="s">
        <v>65</v>
      </c>
      <c r="F41" s="109" t="s">
        <v>66</v>
      </c>
      <c r="G41" s="109" t="s">
        <v>21</v>
      </c>
      <c r="J41" s="211" t="s">
        <v>92</v>
      </c>
      <c r="K41" s="212"/>
      <c r="L41" s="212"/>
      <c r="M41" s="212"/>
      <c r="N41" s="213"/>
    </row>
    <row r="42" spans="1:14" ht="15.75" x14ac:dyDescent="0.2">
      <c r="A42" s="110" t="s">
        <v>2</v>
      </c>
      <c r="B42" s="143">
        <v>1.6</v>
      </c>
      <c r="C42" s="143">
        <v>34</v>
      </c>
      <c r="D42" s="141">
        <v>4</v>
      </c>
      <c r="E42" s="143">
        <v>3.2</v>
      </c>
      <c r="F42" s="143">
        <v>0.35</v>
      </c>
      <c r="G42" s="144">
        <v>0</v>
      </c>
      <c r="J42">
        <f t="shared" ref="J42:K57" si="6">B42/B62</f>
        <v>1</v>
      </c>
      <c r="K42">
        <f t="shared" si="6"/>
        <v>1</v>
      </c>
      <c r="M42">
        <f t="shared" ref="M42:N57" si="7">E42/E62</f>
        <v>1</v>
      </c>
      <c r="N42">
        <f t="shared" si="7"/>
        <v>1</v>
      </c>
    </row>
    <row r="43" spans="1:14" ht="15.75" x14ac:dyDescent="0.2">
      <c r="A43" s="110" t="s">
        <v>3</v>
      </c>
      <c r="B43" s="143">
        <v>1.75</v>
      </c>
      <c r="C43" s="143">
        <v>61.32</v>
      </c>
      <c r="D43" s="146" t="s">
        <v>86</v>
      </c>
      <c r="E43" s="143">
        <v>2.62</v>
      </c>
      <c r="F43" s="143">
        <v>0.51</v>
      </c>
      <c r="G43" s="146">
        <v>0</v>
      </c>
      <c r="J43">
        <f t="shared" si="6"/>
        <v>1</v>
      </c>
      <c r="K43">
        <f t="shared" si="6"/>
        <v>1</v>
      </c>
      <c r="M43">
        <f t="shared" si="7"/>
        <v>1</v>
      </c>
      <c r="N43">
        <f t="shared" si="7"/>
        <v>1</v>
      </c>
    </row>
    <row r="44" spans="1:14" ht="15.75" x14ac:dyDescent="0.2">
      <c r="A44" s="110" t="s">
        <v>4</v>
      </c>
      <c r="B44" s="143">
        <v>1.32</v>
      </c>
      <c r="C44" s="143">
        <v>130.80000000000001</v>
      </c>
      <c r="D44" s="141">
        <v>5</v>
      </c>
      <c r="E44" s="143">
        <v>4.8899999999999997</v>
      </c>
      <c r="F44" s="143">
        <v>0.74</v>
      </c>
      <c r="G44" s="144">
        <v>0</v>
      </c>
      <c r="J44">
        <f t="shared" si="6"/>
        <v>1</v>
      </c>
      <c r="K44">
        <f t="shared" si="6"/>
        <v>1</v>
      </c>
      <c r="M44">
        <f t="shared" si="7"/>
        <v>0.97995991983967923</v>
      </c>
      <c r="N44">
        <f t="shared" si="7"/>
        <v>0.92499999999999993</v>
      </c>
    </row>
    <row r="45" spans="1:14" ht="15.75" x14ac:dyDescent="0.2">
      <c r="A45" s="110" t="s">
        <v>5</v>
      </c>
      <c r="B45" s="143">
        <v>1.25</v>
      </c>
      <c r="C45" s="143">
        <v>49.08</v>
      </c>
      <c r="D45" s="142">
        <v>44319</v>
      </c>
      <c r="E45" s="143">
        <v>4</v>
      </c>
      <c r="F45" s="143">
        <v>0.64</v>
      </c>
      <c r="G45" s="144">
        <v>0</v>
      </c>
      <c r="J45">
        <f t="shared" si="6"/>
        <v>1</v>
      </c>
      <c r="K45">
        <f t="shared" si="6"/>
        <v>1</v>
      </c>
      <c r="M45">
        <f t="shared" si="7"/>
        <v>1</v>
      </c>
      <c r="N45">
        <f t="shared" si="7"/>
        <v>1</v>
      </c>
    </row>
    <row r="46" spans="1:14" ht="15.75" x14ac:dyDescent="0.2">
      <c r="A46" s="110" t="s">
        <v>6</v>
      </c>
      <c r="B46" s="143">
        <v>1.55</v>
      </c>
      <c r="C46" s="143">
        <v>56</v>
      </c>
      <c r="D46" s="146" t="s">
        <v>96</v>
      </c>
      <c r="E46" s="143">
        <v>4.2699999999999996</v>
      </c>
      <c r="F46" s="143">
        <v>0.93</v>
      </c>
      <c r="G46" s="146">
        <v>0</v>
      </c>
      <c r="J46">
        <f t="shared" si="6"/>
        <v>1</v>
      </c>
      <c r="K46">
        <f t="shared" si="6"/>
        <v>1</v>
      </c>
      <c r="M46">
        <f t="shared" si="7"/>
        <v>1</v>
      </c>
      <c r="N46">
        <f t="shared" si="7"/>
        <v>1</v>
      </c>
    </row>
    <row r="47" spans="1:14" ht="15.75" x14ac:dyDescent="0.2">
      <c r="A47" s="110" t="s">
        <v>7</v>
      </c>
      <c r="B47" s="143">
        <v>1.29</v>
      </c>
      <c r="C47" s="143">
        <v>98.4</v>
      </c>
      <c r="D47" s="141">
        <v>5</v>
      </c>
      <c r="E47" s="171">
        <v>3.73</v>
      </c>
      <c r="F47" s="143">
        <v>1.03</v>
      </c>
      <c r="G47" s="145">
        <v>144</v>
      </c>
      <c r="J47">
        <f t="shared" si="6"/>
        <v>1</v>
      </c>
      <c r="K47">
        <f t="shared" si="6"/>
        <v>1</v>
      </c>
      <c r="M47">
        <f t="shared" si="7"/>
        <v>1</v>
      </c>
      <c r="N47">
        <f t="shared" si="7"/>
        <v>1</v>
      </c>
    </row>
    <row r="48" spans="1:14" ht="15.75" x14ac:dyDescent="0.2">
      <c r="A48" s="110" t="s">
        <v>14</v>
      </c>
      <c r="B48" s="143">
        <v>1.88</v>
      </c>
      <c r="C48" s="143">
        <v>75</v>
      </c>
      <c r="D48" s="146">
        <v>5</v>
      </c>
      <c r="E48" s="143">
        <v>3.71</v>
      </c>
      <c r="F48" s="143">
        <v>0.7</v>
      </c>
      <c r="G48" s="145">
        <v>111.6</v>
      </c>
      <c r="J48">
        <f t="shared" si="6"/>
        <v>1</v>
      </c>
      <c r="K48">
        <f t="shared" si="6"/>
        <v>1</v>
      </c>
      <c r="M48">
        <f t="shared" si="7"/>
        <v>1</v>
      </c>
      <c r="N48">
        <f t="shared" si="7"/>
        <v>1</v>
      </c>
    </row>
    <row r="49" spans="1:14" ht="15.75" x14ac:dyDescent="0.2">
      <c r="A49" s="114" t="s">
        <v>30</v>
      </c>
      <c r="B49" s="143">
        <v>1.95</v>
      </c>
      <c r="C49" s="143">
        <v>30.72</v>
      </c>
      <c r="D49" s="141">
        <v>2.5</v>
      </c>
      <c r="E49" s="143">
        <v>3.98</v>
      </c>
      <c r="F49" s="143">
        <v>0.42</v>
      </c>
      <c r="G49" s="144">
        <v>0</v>
      </c>
      <c r="J49">
        <f t="shared" si="6"/>
        <v>1</v>
      </c>
      <c r="K49">
        <f t="shared" si="6"/>
        <v>1</v>
      </c>
      <c r="M49">
        <f t="shared" si="7"/>
        <v>1</v>
      </c>
      <c r="N49">
        <f t="shared" si="7"/>
        <v>1</v>
      </c>
    </row>
    <row r="50" spans="1:14" ht="15.75" x14ac:dyDescent="0.2">
      <c r="A50" s="110" t="s">
        <v>0</v>
      </c>
      <c r="B50" s="143">
        <v>1.34</v>
      </c>
      <c r="C50" s="143">
        <v>104.76</v>
      </c>
      <c r="D50" s="146">
        <v>2.5</v>
      </c>
      <c r="E50" s="143">
        <v>4.55</v>
      </c>
      <c r="F50" s="143">
        <v>0.63</v>
      </c>
      <c r="G50" s="144">
        <v>0</v>
      </c>
      <c r="J50">
        <f t="shared" si="6"/>
        <v>1.046875</v>
      </c>
      <c r="K50">
        <f t="shared" si="6"/>
        <v>1</v>
      </c>
      <c r="M50">
        <f t="shared" si="7"/>
        <v>0.99562363238512019</v>
      </c>
      <c r="N50">
        <f t="shared" si="7"/>
        <v>0.96923076923076923</v>
      </c>
    </row>
    <row r="51" spans="1:14" ht="15.75" x14ac:dyDescent="0.2">
      <c r="A51" s="110" t="s">
        <v>8</v>
      </c>
      <c r="B51" s="143">
        <v>1.72</v>
      </c>
      <c r="C51" s="143">
        <v>105.36</v>
      </c>
      <c r="D51" s="141">
        <v>2.5</v>
      </c>
      <c r="E51" s="143">
        <v>4.41</v>
      </c>
      <c r="F51" s="143">
        <v>0.89</v>
      </c>
      <c r="G51" s="144">
        <v>0</v>
      </c>
      <c r="J51">
        <f t="shared" si="6"/>
        <v>1</v>
      </c>
      <c r="K51">
        <f t="shared" si="6"/>
        <v>1.3007407407407408</v>
      </c>
      <c r="M51">
        <f t="shared" si="7"/>
        <v>1</v>
      </c>
      <c r="N51">
        <f t="shared" si="7"/>
        <v>1</v>
      </c>
    </row>
    <row r="52" spans="1:14" ht="15.75" x14ac:dyDescent="0.2">
      <c r="A52" s="110" t="s">
        <v>9</v>
      </c>
      <c r="B52" s="143">
        <v>1.48</v>
      </c>
      <c r="C52" s="143">
        <v>127.34</v>
      </c>
      <c r="D52" s="141">
        <v>6.3</v>
      </c>
      <c r="E52" s="143">
        <v>4.16</v>
      </c>
      <c r="F52" s="145">
        <v>0.83499999999999996</v>
      </c>
      <c r="G52" s="145">
        <v>44</v>
      </c>
      <c r="J52">
        <f t="shared" si="6"/>
        <v>1</v>
      </c>
      <c r="K52">
        <f t="shared" si="6"/>
        <v>1</v>
      </c>
      <c r="M52">
        <f t="shared" si="7"/>
        <v>1</v>
      </c>
      <c r="N52">
        <f t="shared" si="7"/>
        <v>0.1</v>
      </c>
    </row>
    <row r="53" spans="1:14" ht="15.75" x14ac:dyDescent="0.2">
      <c r="A53" s="110" t="s">
        <v>10</v>
      </c>
      <c r="B53" s="143">
        <v>1.45</v>
      </c>
      <c r="C53" s="143">
        <v>36.840000000000003</v>
      </c>
      <c r="D53" s="141">
        <v>4</v>
      </c>
      <c r="E53" s="143">
        <v>4</v>
      </c>
      <c r="F53" s="143">
        <v>1.05</v>
      </c>
      <c r="G53" s="144">
        <v>0</v>
      </c>
      <c r="H53" s="151"/>
      <c r="I53" s="151"/>
      <c r="J53">
        <f t="shared" si="6"/>
        <v>1</v>
      </c>
      <c r="K53">
        <f t="shared" si="6"/>
        <v>1</v>
      </c>
      <c r="M53">
        <f t="shared" si="7"/>
        <v>1</v>
      </c>
      <c r="N53">
        <f t="shared" si="7"/>
        <v>1</v>
      </c>
    </row>
    <row r="54" spans="1:14" ht="15.75" x14ac:dyDescent="0.2">
      <c r="A54" s="110" t="s">
        <v>11</v>
      </c>
      <c r="B54" s="143">
        <v>1.84</v>
      </c>
      <c r="C54" s="143">
        <v>84</v>
      </c>
      <c r="D54" s="141">
        <v>5</v>
      </c>
      <c r="E54" s="143">
        <v>2.85</v>
      </c>
      <c r="F54" s="143">
        <v>0.52</v>
      </c>
      <c r="G54" s="145">
        <v>60</v>
      </c>
      <c r="J54">
        <f t="shared" si="6"/>
        <v>1</v>
      </c>
      <c r="K54">
        <f t="shared" si="6"/>
        <v>1</v>
      </c>
      <c r="M54">
        <f t="shared" si="7"/>
        <v>1</v>
      </c>
      <c r="N54">
        <f t="shared" si="7"/>
        <v>1</v>
      </c>
    </row>
    <row r="55" spans="1:14" ht="15.75" x14ac:dyDescent="0.2">
      <c r="A55" s="110" t="s">
        <v>12</v>
      </c>
      <c r="B55" s="143">
        <v>2.5</v>
      </c>
      <c r="C55" s="143">
        <v>0</v>
      </c>
      <c r="D55" s="141">
        <v>0</v>
      </c>
      <c r="E55" s="143">
        <v>3.99</v>
      </c>
      <c r="F55" s="143">
        <v>0.72</v>
      </c>
      <c r="G55" s="146">
        <v>0</v>
      </c>
      <c r="J55">
        <f t="shared" si="6"/>
        <v>1</v>
      </c>
      <c r="K55" t="e">
        <f t="shared" si="6"/>
        <v>#DIV/0!</v>
      </c>
      <c r="M55">
        <f t="shared" si="7"/>
        <v>1</v>
      </c>
      <c r="N55">
        <f t="shared" si="7"/>
        <v>1</v>
      </c>
    </row>
    <row r="56" spans="1:14" ht="15.75" x14ac:dyDescent="0.2">
      <c r="A56" s="114" t="s">
        <v>1</v>
      </c>
      <c r="B56" s="153">
        <v>1.2</v>
      </c>
      <c r="C56" s="143">
        <v>60</v>
      </c>
      <c r="D56" s="170">
        <v>44380</v>
      </c>
      <c r="E56" s="143">
        <v>4.17</v>
      </c>
      <c r="F56" s="143">
        <v>0.66</v>
      </c>
      <c r="G56" s="146">
        <v>0</v>
      </c>
      <c r="J56">
        <f t="shared" si="6"/>
        <v>1.1214953271028036</v>
      </c>
      <c r="K56">
        <f t="shared" si="6"/>
        <v>1</v>
      </c>
      <c r="M56">
        <f t="shared" si="7"/>
        <v>1</v>
      </c>
      <c r="N56">
        <f t="shared" si="7"/>
        <v>0.9850746268656716</v>
      </c>
    </row>
    <row r="57" spans="1:14" ht="15.75" x14ac:dyDescent="0.2">
      <c r="A57" s="110" t="s">
        <v>13</v>
      </c>
      <c r="B57" s="153">
        <v>0.99</v>
      </c>
      <c r="C57" s="153">
        <v>69.48</v>
      </c>
      <c r="D57" s="141">
        <v>2.5</v>
      </c>
      <c r="E57" s="143">
        <v>2.69</v>
      </c>
      <c r="F57" s="143">
        <v>0.6</v>
      </c>
      <c r="G57" s="145">
        <v>43.2</v>
      </c>
      <c r="J57">
        <f t="shared" si="6"/>
        <v>1.1123595505617978</v>
      </c>
      <c r="K57">
        <f t="shared" si="6"/>
        <v>1</v>
      </c>
      <c r="M57">
        <f t="shared" si="7"/>
        <v>1</v>
      </c>
      <c r="N57">
        <f t="shared" si="7"/>
        <v>1.1538461538461537</v>
      </c>
    </row>
    <row r="61" spans="1:14" ht="47.25" x14ac:dyDescent="0.2">
      <c r="A61" s="107" t="s">
        <v>101</v>
      </c>
      <c r="B61" s="108" t="s">
        <v>62</v>
      </c>
      <c r="C61" s="109" t="s">
        <v>63</v>
      </c>
      <c r="D61" s="109" t="s">
        <v>64</v>
      </c>
      <c r="E61" s="109" t="s">
        <v>65</v>
      </c>
      <c r="F61" s="109" t="s">
        <v>66</v>
      </c>
      <c r="G61" s="109" t="s">
        <v>21</v>
      </c>
      <c r="J61" s="211" t="s">
        <v>92</v>
      </c>
      <c r="K61" s="212"/>
      <c r="L61" s="212"/>
      <c r="M61" s="212"/>
      <c r="N61" s="213"/>
    </row>
    <row r="62" spans="1:14" ht="15.75" x14ac:dyDescent="0.2">
      <c r="A62" s="110" t="s">
        <v>2</v>
      </c>
      <c r="B62" s="143">
        <v>1.6</v>
      </c>
      <c r="C62" s="143">
        <v>34</v>
      </c>
      <c r="D62" s="141">
        <v>4</v>
      </c>
      <c r="E62" s="143">
        <v>3.2</v>
      </c>
      <c r="F62" s="143">
        <v>0.35</v>
      </c>
      <c r="G62" s="144">
        <v>0</v>
      </c>
      <c r="J62">
        <f>B62/B82</f>
        <v>1</v>
      </c>
      <c r="K62">
        <f>C62/C82</f>
        <v>1</v>
      </c>
      <c r="M62">
        <f>E62/E82</f>
        <v>0.99071207430340569</v>
      </c>
      <c r="N62">
        <f>F62/F82</f>
        <v>0.85365853658536583</v>
      </c>
    </row>
    <row r="63" spans="1:14" ht="15.75" x14ac:dyDescent="0.2">
      <c r="A63" s="110" t="s">
        <v>3</v>
      </c>
      <c r="B63" s="143">
        <v>1.75</v>
      </c>
      <c r="C63" s="143">
        <v>61.32</v>
      </c>
      <c r="D63" s="146" t="s">
        <v>86</v>
      </c>
      <c r="E63" s="143">
        <v>2.62</v>
      </c>
      <c r="F63" s="143">
        <v>0.51</v>
      </c>
      <c r="G63" s="146">
        <v>0</v>
      </c>
      <c r="J63">
        <f t="shared" ref="J63:K77" si="8">B63/B83</f>
        <v>1</v>
      </c>
      <c r="K63">
        <f t="shared" si="8"/>
        <v>1</v>
      </c>
      <c r="M63">
        <f t="shared" ref="M63:N77" si="9">E63/E83</f>
        <v>0.94244604316546776</v>
      </c>
      <c r="N63">
        <f t="shared" si="9"/>
        <v>0.96226415094339623</v>
      </c>
    </row>
    <row r="64" spans="1:14" ht="15.75" x14ac:dyDescent="0.2">
      <c r="A64" s="110" t="s">
        <v>4</v>
      </c>
      <c r="B64" s="143">
        <v>1.32</v>
      </c>
      <c r="C64" s="143">
        <v>130.80000000000001</v>
      </c>
      <c r="D64" s="141">
        <v>5</v>
      </c>
      <c r="E64" s="143">
        <v>4.99</v>
      </c>
      <c r="F64" s="143">
        <v>0.8</v>
      </c>
      <c r="G64" s="144">
        <v>0</v>
      </c>
      <c r="J64">
        <f t="shared" si="8"/>
        <v>1</v>
      </c>
      <c r="K64">
        <f t="shared" si="8"/>
        <v>1</v>
      </c>
      <c r="M64">
        <f t="shared" si="9"/>
        <v>1</v>
      </c>
      <c r="N64">
        <f t="shared" si="9"/>
        <v>0.96385542168674709</v>
      </c>
    </row>
    <row r="65" spans="1:14" ht="15.75" x14ac:dyDescent="0.2">
      <c r="A65" s="110" t="s">
        <v>5</v>
      </c>
      <c r="B65" s="143">
        <v>1.25</v>
      </c>
      <c r="C65" s="143">
        <v>49.08</v>
      </c>
      <c r="D65" s="142">
        <v>43954</v>
      </c>
      <c r="E65" s="143">
        <v>4</v>
      </c>
      <c r="F65" s="143">
        <v>0.64</v>
      </c>
      <c r="G65" s="144">
        <v>0</v>
      </c>
      <c r="J65">
        <f t="shared" si="8"/>
        <v>0.93283582089552231</v>
      </c>
      <c r="K65">
        <f t="shared" si="8"/>
        <v>1</v>
      </c>
      <c r="M65">
        <f t="shared" si="9"/>
        <v>1</v>
      </c>
      <c r="N65">
        <f t="shared" si="9"/>
        <v>1</v>
      </c>
    </row>
    <row r="66" spans="1:14" ht="15.75" x14ac:dyDescent="0.2">
      <c r="A66" s="110" t="s">
        <v>6</v>
      </c>
      <c r="B66" s="143">
        <v>1.55</v>
      </c>
      <c r="C66" s="143">
        <v>56</v>
      </c>
      <c r="D66" s="146" t="s">
        <v>96</v>
      </c>
      <c r="E66" s="143">
        <v>4.2699999999999996</v>
      </c>
      <c r="F66" s="143">
        <v>0.93</v>
      </c>
      <c r="G66" s="146">
        <v>0</v>
      </c>
      <c r="J66">
        <f t="shared" si="8"/>
        <v>1</v>
      </c>
      <c r="K66">
        <f t="shared" si="8"/>
        <v>1</v>
      </c>
      <c r="M66">
        <f t="shared" si="9"/>
        <v>0.98160919540229885</v>
      </c>
      <c r="N66">
        <f t="shared" si="9"/>
        <v>1</v>
      </c>
    </row>
    <row r="67" spans="1:14" ht="15.75" x14ac:dyDescent="0.2">
      <c r="A67" s="110" t="s">
        <v>7</v>
      </c>
      <c r="B67" s="143">
        <v>1.29</v>
      </c>
      <c r="C67" s="143">
        <v>98.4</v>
      </c>
      <c r="D67" s="141">
        <v>5</v>
      </c>
      <c r="E67" s="143">
        <v>3.73</v>
      </c>
      <c r="F67" s="143">
        <v>1.03</v>
      </c>
      <c r="G67" s="145">
        <v>144</v>
      </c>
      <c r="J67">
        <f t="shared" si="8"/>
        <v>1.032</v>
      </c>
      <c r="K67">
        <f t="shared" si="8"/>
        <v>1</v>
      </c>
      <c r="M67">
        <f t="shared" si="9"/>
        <v>0.9467005076142132</v>
      </c>
      <c r="N67">
        <f t="shared" si="9"/>
        <v>1.0098039215686274</v>
      </c>
    </row>
    <row r="68" spans="1:14" ht="15.75" x14ac:dyDescent="0.2">
      <c r="A68" s="110" t="s">
        <v>14</v>
      </c>
      <c r="B68" s="143">
        <v>1.88</v>
      </c>
      <c r="C68" s="143">
        <v>75</v>
      </c>
      <c r="D68" s="146" t="s">
        <v>97</v>
      </c>
      <c r="E68" s="143">
        <v>3.71</v>
      </c>
      <c r="F68" s="143">
        <v>0.7</v>
      </c>
      <c r="G68" s="145">
        <v>111.6</v>
      </c>
      <c r="J68">
        <f t="shared" si="8"/>
        <v>1</v>
      </c>
      <c r="K68">
        <f t="shared" si="8"/>
        <v>1</v>
      </c>
      <c r="M68">
        <f t="shared" si="9"/>
        <v>1</v>
      </c>
      <c r="N68">
        <f t="shared" si="9"/>
        <v>0.87499999999999989</v>
      </c>
    </row>
    <row r="69" spans="1:14" ht="15.75" x14ac:dyDescent="0.2">
      <c r="A69" s="114" t="s">
        <v>30</v>
      </c>
      <c r="B69" s="143">
        <v>1.95</v>
      </c>
      <c r="C69" s="143">
        <v>30.72</v>
      </c>
      <c r="D69" s="141">
        <v>2.5</v>
      </c>
      <c r="E69" s="143">
        <v>3.98</v>
      </c>
      <c r="F69" s="143">
        <v>0.42</v>
      </c>
      <c r="G69" s="144">
        <v>0</v>
      </c>
      <c r="J69">
        <f t="shared" si="8"/>
        <v>1</v>
      </c>
      <c r="K69">
        <f t="shared" si="8"/>
        <v>1</v>
      </c>
      <c r="M69">
        <f t="shared" si="9"/>
        <v>1</v>
      </c>
      <c r="N69">
        <f t="shared" si="9"/>
        <v>1</v>
      </c>
    </row>
    <row r="70" spans="1:14" ht="15.75" x14ac:dyDescent="0.2">
      <c r="A70" s="110" t="s">
        <v>0</v>
      </c>
      <c r="B70" s="143">
        <v>1.28</v>
      </c>
      <c r="C70" s="143">
        <v>104.76</v>
      </c>
      <c r="D70" s="146" t="s">
        <v>97</v>
      </c>
      <c r="E70" s="143">
        <v>4.57</v>
      </c>
      <c r="F70" s="143">
        <v>0.65</v>
      </c>
      <c r="G70" s="144">
        <v>0</v>
      </c>
      <c r="J70">
        <f t="shared" si="8"/>
        <v>1</v>
      </c>
      <c r="K70">
        <f t="shared" si="8"/>
        <v>0.93870967741935496</v>
      </c>
      <c r="M70">
        <f t="shared" si="9"/>
        <v>1</v>
      </c>
      <c r="N70">
        <f t="shared" si="9"/>
        <v>1</v>
      </c>
    </row>
    <row r="71" spans="1:14" ht="15.75" x14ac:dyDescent="0.2">
      <c r="A71" s="110" t="s">
        <v>8</v>
      </c>
      <c r="B71" s="143">
        <v>1.72</v>
      </c>
      <c r="C71" s="143">
        <v>81</v>
      </c>
      <c r="D71" s="141">
        <v>2.5</v>
      </c>
      <c r="E71" s="143">
        <v>4.41</v>
      </c>
      <c r="F71" s="143">
        <v>0.89</v>
      </c>
      <c r="G71" s="144">
        <v>0</v>
      </c>
      <c r="J71">
        <f t="shared" si="8"/>
        <v>1</v>
      </c>
      <c r="K71">
        <f t="shared" si="8"/>
        <v>1</v>
      </c>
      <c r="M71">
        <f t="shared" si="9"/>
        <v>1</v>
      </c>
      <c r="N71">
        <f t="shared" si="9"/>
        <v>1</v>
      </c>
    </row>
    <row r="72" spans="1:14" ht="15.75" x14ac:dyDescent="0.2">
      <c r="A72" s="110" t="s">
        <v>9</v>
      </c>
      <c r="B72" s="143">
        <v>1.48</v>
      </c>
      <c r="C72" s="143">
        <v>127.34</v>
      </c>
      <c r="D72" s="141">
        <v>6.3</v>
      </c>
      <c r="E72" s="143">
        <v>4.16</v>
      </c>
      <c r="F72" s="145">
        <v>8.35</v>
      </c>
      <c r="G72" s="145">
        <v>44</v>
      </c>
      <c r="J72">
        <f t="shared" si="8"/>
        <v>1</v>
      </c>
      <c r="K72">
        <f t="shared" si="8"/>
        <v>1</v>
      </c>
      <c r="M72">
        <f t="shared" si="9"/>
        <v>1</v>
      </c>
      <c r="N72">
        <f t="shared" si="9"/>
        <v>9.9404761904761898</v>
      </c>
    </row>
    <row r="73" spans="1:14" ht="15.75" x14ac:dyDescent="0.2">
      <c r="A73" s="110" t="s">
        <v>10</v>
      </c>
      <c r="B73" s="143">
        <v>1.45</v>
      </c>
      <c r="C73" s="143">
        <v>36.840000000000003</v>
      </c>
      <c r="D73" s="141">
        <v>2.5</v>
      </c>
      <c r="E73" s="143">
        <v>4</v>
      </c>
      <c r="F73" s="143">
        <v>1.05</v>
      </c>
      <c r="G73" s="144">
        <v>0</v>
      </c>
      <c r="H73" s="151"/>
      <c r="I73" s="151"/>
      <c r="J73">
        <f t="shared" si="8"/>
        <v>1</v>
      </c>
      <c r="K73">
        <f t="shared" si="8"/>
        <v>1</v>
      </c>
      <c r="M73">
        <f t="shared" si="9"/>
        <v>1</v>
      </c>
      <c r="N73">
        <f t="shared" si="9"/>
        <v>1</v>
      </c>
    </row>
    <row r="74" spans="1:14" ht="15.75" x14ac:dyDescent="0.2">
      <c r="A74" s="110" t="s">
        <v>11</v>
      </c>
      <c r="B74" s="143">
        <v>1.84</v>
      </c>
      <c r="C74" s="143">
        <v>84</v>
      </c>
      <c r="D74" s="141">
        <v>5</v>
      </c>
      <c r="E74" s="143">
        <v>2.85</v>
      </c>
      <c r="F74" s="143">
        <v>0.52</v>
      </c>
      <c r="G74" s="145">
        <v>60</v>
      </c>
      <c r="J74">
        <f t="shared" si="8"/>
        <v>1</v>
      </c>
      <c r="K74">
        <f t="shared" si="8"/>
        <v>1</v>
      </c>
      <c r="M74">
        <f t="shared" si="9"/>
        <v>1</v>
      </c>
      <c r="N74">
        <f t="shared" si="9"/>
        <v>0.98113207547169812</v>
      </c>
    </row>
    <row r="75" spans="1:14" ht="15.75" x14ac:dyDescent="0.2">
      <c r="A75" s="110" t="s">
        <v>12</v>
      </c>
      <c r="B75" s="143">
        <v>2.5</v>
      </c>
      <c r="C75" s="143">
        <v>0</v>
      </c>
      <c r="D75" s="141">
        <v>0</v>
      </c>
      <c r="E75" s="143">
        <v>3.99</v>
      </c>
      <c r="F75" s="143">
        <v>0.72</v>
      </c>
      <c r="G75" s="146">
        <v>0</v>
      </c>
      <c r="J75">
        <f t="shared" si="8"/>
        <v>1.0869565217391306</v>
      </c>
      <c r="K75" t="e">
        <f t="shared" si="8"/>
        <v>#DIV/0!</v>
      </c>
      <c r="M75">
        <f t="shared" si="9"/>
        <v>1</v>
      </c>
      <c r="N75">
        <f t="shared" si="9"/>
        <v>1</v>
      </c>
    </row>
    <row r="76" spans="1:14" ht="15.75" x14ac:dyDescent="0.2">
      <c r="A76" s="114" t="s">
        <v>1</v>
      </c>
      <c r="B76" s="153">
        <v>1.07</v>
      </c>
      <c r="C76" s="143">
        <v>60</v>
      </c>
      <c r="D76" s="170">
        <v>44015</v>
      </c>
      <c r="E76" s="143">
        <v>4.17</v>
      </c>
      <c r="F76" s="143">
        <v>0.67</v>
      </c>
      <c r="G76" s="146">
        <v>0</v>
      </c>
      <c r="J76">
        <f t="shared" si="8"/>
        <v>1</v>
      </c>
      <c r="K76">
        <f t="shared" si="8"/>
        <v>1</v>
      </c>
      <c r="M76">
        <f t="shared" si="9"/>
        <v>1</v>
      </c>
      <c r="N76">
        <f t="shared" si="9"/>
        <v>1</v>
      </c>
    </row>
    <row r="77" spans="1:14" ht="15.75" x14ac:dyDescent="0.2">
      <c r="A77" s="110" t="s">
        <v>13</v>
      </c>
      <c r="B77" s="153">
        <v>0.89</v>
      </c>
      <c r="C77" s="153">
        <v>69.48</v>
      </c>
      <c r="D77" s="141">
        <v>2.5</v>
      </c>
      <c r="E77" s="143">
        <v>2.69</v>
      </c>
      <c r="F77" s="143">
        <v>0.52</v>
      </c>
      <c r="G77" s="145">
        <v>43.2</v>
      </c>
      <c r="J77">
        <f t="shared" si="8"/>
        <v>1.0113636363636365</v>
      </c>
      <c r="K77">
        <f t="shared" si="8"/>
        <v>1</v>
      </c>
      <c r="M77">
        <f t="shared" si="9"/>
        <v>1.1024590163934427</v>
      </c>
      <c r="N77">
        <f t="shared" si="9"/>
        <v>1</v>
      </c>
    </row>
    <row r="81" spans="1:14" ht="47.25" customHeight="1" x14ac:dyDescent="0.2">
      <c r="A81" s="107" t="s">
        <v>95</v>
      </c>
      <c r="B81" s="108" t="s">
        <v>62</v>
      </c>
      <c r="C81" s="109" t="s">
        <v>63</v>
      </c>
      <c r="D81" s="109" t="s">
        <v>64</v>
      </c>
      <c r="E81" s="109" t="s">
        <v>65</v>
      </c>
      <c r="F81" s="109" t="s">
        <v>66</v>
      </c>
      <c r="G81" s="109" t="s">
        <v>21</v>
      </c>
      <c r="J81" s="211" t="s">
        <v>92</v>
      </c>
      <c r="K81" s="212"/>
      <c r="L81" s="212"/>
      <c r="M81" s="212"/>
      <c r="N81" s="213"/>
    </row>
    <row r="82" spans="1:14" ht="15.75" x14ac:dyDescent="0.2">
      <c r="A82" s="110" t="s">
        <v>2</v>
      </c>
      <c r="B82" s="143">
        <v>1.6</v>
      </c>
      <c r="C82" s="143">
        <v>34</v>
      </c>
      <c r="D82" s="141">
        <v>4</v>
      </c>
      <c r="E82" s="143">
        <v>3.23</v>
      </c>
      <c r="F82" s="143">
        <v>0.41</v>
      </c>
      <c r="G82" s="144">
        <v>0</v>
      </c>
      <c r="J82">
        <f>B83/B101</f>
        <v>1.129032258064516</v>
      </c>
      <c r="K82">
        <f>C83/C101</f>
        <v>1.9780645161290322</v>
      </c>
      <c r="M82">
        <f>E83/E101</f>
        <v>0.92666666666666664</v>
      </c>
      <c r="N82">
        <f>F83/F101</f>
        <v>1.5142857142857145</v>
      </c>
    </row>
    <row r="83" spans="1:14" ht="15.75" x14ac:dyDescent="0.2">
      <c r="A83" s="110" t="s">
        <v>3</v>
      </c>
      <c r="B83" s="143">
        <v>1.75</v>
      </c>
      <c r="C83" s="143">
        <v>61.32</v>
      </c>
      <c r="D83" s="146" t="s">
        <v>86</v>
      </c>
      <c r="E83" s="143">
        <v>2.78</v>
      </c>
      <c r="F83" s="143">
        <v>0.53</v>
      </c>
      <c r="G83" s="146">
        <v>0</v>
      </c>
      <c r="J83">
        <f>B83/B102</f>
        <v>1</v>
      </c>
      <c r="K83">
        <f>C83/C102</f>
        <v>1</v>
      </c>
      <c r="M83">
        <f>E83/E102</f>
        <v>0.94880546075085315</v>
      </c>
      <c r="N83">
        <f>F83/F102</f>
        <v>1</v>
      </c>
    </row>
    <row r="84" spans="1:14" ht="15.75" x14ac:dyDescent="0.2">
      <c r="A84" s="110" t="s">
        <v>4</v>
      </c>
      <c r="B84" s="143">
        <v>1.32</v>
      </c>
      <c r="C84" s="143">
        <v>130.80000000000001</v>
      </c>
      <c r="D84" s="141">
        <v>5</v>
      </c>
      <c r="E84" s="143">
        <v>4.99</v>
      </c>
      <c r="F84" s="143">
        <v>0.83</v>
      </c>
      <c r="G84" s="144">
        <v>0</v>
      </c>
      <c r="J84">
        <f t="shared" ref="J84:K94" si="10">B84/B103</f>
        <v>1.2452830188679245</v>
      </c>
      <c r="K84">
        <f t="shared" si="10"/>
        <v>1</v>
      </c>
      <c r="M84">
        <f t="shared" ref="M84:N97" si="11">E84/E103</f>
        <v>1</v>
      </c>
      <c r="N84">
        <f t="shared" si="11"/>
        <v>1.0506329113924049</v>
      </c>
    </row>
    <row r="85" spans="1:14" ht="15.75" x14ac:dyDescent="0.2">
      <c r="A85" s="110" t="s">
        <v>5</v>
      </c>
      <c r="B85" s="143">
        <v>1.34</v>
      </c>
      <c r="C85" s="143">
        <v>49.08</v>
      </c>
      <c r="D85" s="142">
        <v>43588</v>
      </c>
      <c r="E85" s="143">
        <v>4</v>
      </c>
      <c r="F85" s="143">
        <v>0.64</v>
      </c>
      <c r="G85" s="144">
        <v>0</v>
      </c>
      <c r="J85">
        <f t="shared" si="10"/>
        <v>1.0720000000000001</v>
      </c>
      <c r="K85">
        <f t="shared" si="10"/>
        <v>1</v>
      </c>
      <c r="M85">
        <f t="shared" si="11"/>
        <v>1</v>
      </c>
      <c r="N85">
        <f t="shared" si="11"/>
        <v>1</v>
      </c>
    </row>
    <row r="86" spans="1:14" ht="15.75" x14ac:dyDescent="0.2">
      <c r="A86" s="110" t="s">
        <v>6</v>
      </c>
      <c r="B86" s="143">
        <v>1.55</v>
      </c>
      <c r="C86" s="143">
        <v>56</v>
      </c>
      <c r="D86" s="146" t="s">
        <v>96</v>
      </c>
      <c r="E86" s="143">
        <v>4.3499999999999996</v>
      </c>
      <c r="F86" s="143">
        <v>0.93</v>
      </c>
      <c r="G86" s="146">
        <v>0</v>
      </c>
      <c r="J86">
        <f t="shared" si="10"/>
        <v>1</v>
      </c>
      <c r="K86">
        <f t="shared" si="10"/>
        <v>1.4358974358974359</v>
      </c>
      <c r="M86">
        <f t="shared" si="11"/>
        <v>1</v>
      </c>
      <c r="N86">
        <f t="shared" si="11"/>
        <v>1</v>
      </c>
    </row>
    <row r="87" spans="1:14" ht="15.75" x14ac:dyDescent="0.2">
      <c r="A87" s="110" t="s">
        <v>7</v>
      </c>
      <c r="B87" s="143">
        <v>1.25</v>
      </c>
      <c r="C87" s="143">
        <v>98.4</v>
      </c>
      <c r="D87" s="141">
        <v>5</v>
      </c>
      <c r="E87" s="143">
        <v>3.94</v>
      </c>
      <c r="F87" s="143">
        <v>1.02</v>
      </c>
      <c r="G87" s="145">
        <v>144</v>
      </c>
      <c r="J87">
        <f t="shared" si="10"/>
        <v>1.0964912280701755</v>
      </c>
      <c r="K87">
        <f t="shared" si="10"/>
        <v>1</v>
      </c>
      <c r="M87">
        <f t="shared" si="11"/>
        <v>1.0914127423822715</v>
      </c>
      <c r="N87">
        <f t="shared" si="11"/>
        <v>1.0515463917525774</v>
      </c>
    </row>
    <row r="88" spans="1:14" ht="15.75" x14ac:dyDescent="0.2">
      <c r="A88" s="110" t="s">
        <v>14</v>
      </c>
      <c r="B88" s="143">
        <v>1.88</v>
      </c>
      <c r="C88" s="143">
        <v>75</v>
      </c>
      <c r="D88" s="141">
        <v>5</v>
      </c>
      <c r="E88" s="143">
        <v>3.71</v>
      </c>
      <c r="F88" s="143">
        <v>0.8</v>
      </c>
      <c r="G88" s="145">
        <v>111.6</v>
      </c>
      <c r="J88">
        <f t="shared" si="10"/>
        <v>1</v>
      </c>
      <c r="K88">
        <f t="shared" si="10"/>
        <v>1</v>
      </c>
      <c r="M88">
        <f t="shared" si="11"/>
        <v>1</v>
      </c>
      <c r="N88">
        <f t="shared" si="11"/>
        <v>0.88888888888888895</v>
      </c>
    </row>
    <row r="89" spans="1:14" ht="15.75" x14ac:dyDescent="0.2">
      <c r="A89" s="114" t="s">
        <v>30</v>
      </c>
      <c r="B89" s="143">
        <v>1.95</v>
      </c>
      <c r="C89" s="143">
        <v>30.72</v>
      </c>
      <c r="D89" s="141">
        <v>2.5</v>
      </c>
      <c r="E89" s="143">
        <v>3.98</v>
      </c>
      <c r="F89" s="143">
        <v>0.42</v>
      </c>
      <c r="G89" s="144">
        <v>0</v>
      </c>
      <c r="J89">
        <f t="shared" si="10"/>
        <v>1.0597826086956521</v>
      </c>
      <c r="K89">
        <f t="shared" si="10"/>
        <v>1</v>
      </c>
      <c r="M89">
        <f t="shared" si="11"/>
        <v>1.0257731958762888</v>
      </c>
      <c r="N89">
        <f t="shared" si="11"/>
        <v>1.0499999999999998</v>
      </c>
    </row>
    <row r="90" spans="1:14" ht="15.75" x14ac:dyDescent="0.2">
      <c r="A90" s="110" t="s">
        <v>0</v>
      </c>
      <c r="B90" s="143">
        <v>1.28</v>
      </c>
      <c r="C90" s="143">
        <v>111.6</v>
      </c>
      <c r="D90" s="146" t="s">
        <v>97</v>
      </c>
      <c r="E90" s="143">
        <v>4.57</v>
      </c>
      <c r="F90" s="143">
        <v>0.65</v>
      </c>
      <c r="G90" s="144">
        <v>0</v>
      </c>
      <c r="J90">
        <f t="shared" si="10"/>
        <v>1.0940170940170941</v>
      </c>
      <c r="K90">
        <f t="shared" si="10"/>
        <v>1</v>
      </c>
      <c r="M90">
        <f t="shared" si="11"/>
        <v>1.0088300220750552</v>
      </c>
      <c r="N90">
        <f t="shared" si="11"/>
        <v>0.97014925373134331</v>
      </c>
    </row>
    <row r="91" spans="1:14" ht="15.75" x14ac:dyDescent="0.2">
      <c r="A91" s="110" t="s">
        <v>8</v>
      </c>
      <c r="B91" s="143">
        <v>1.72</v>
      </c>
      <c r="C91" s="143">
        <v>81</v>
      </c>
      <c r="D91" s="141">
        <v>2.5</v>
      </c>
      <c r="E91" s="143">
        <v>4.41</v>
      </c>
      <c r="F91" s="143">
        <v>0.89</v>
      </c>
      <c r="G91" s="144">
        <v>0</v>
      </c>
      <c r="J91">
        <f t="shared" si="10"/>
        <v>1</v>
      </c>
      <c r="K91">
        <f t="shared" si="10"/>
        <v>1</v>
      </c>
      <c r="M91">
        <f t="shared" si="11"/>
        <v>1</v>
      </c>
      <c r="N91">
        <f t="shared" si="11"/>
        <v>1</v>
      </c>
    </row>
    <row r="92" spans="1:14" ht="15.75" x14ac:dyDescent="0.2">
      <c r="A92" s="110" t="s">
        <v>9</v>
      </c>
      <c r="B92" s="143">
        <v>1.48</v>
      </c>
      <c r="C92" s="143">
        <v>127.34</v>
      </c>
      <c r="D92" s="141">
        <v>6.3</v>
      </c>
      <c r="E92" s="143">
        <v>4.16</v>
      </c>
      <c r="F92" s="145">
        <v>0.84</v>
      </c>
      <c r="G92" s="145">
        <v>44</v>
      </c>
      <c r="J92">
        <f t="shared" si="10"/>
        <v>1</v>
      </c>
      <c r="K92">
        <f t="shared" si="10"/>
        <v>1</v>
      </c>
      <c r="M92">
        <f t="shared" si="11"/>
        <v>1</v>
      </c>
      <c r="N92">
        <f t="shared" si="11"/>
        <v>1.0059880239520957</v>
      </c>
    </row>
    <row r="93" spans="1:14" ht="15.75" x14ac:dyDescent="0.2">
      <c r="A93" s="110" t="s">
        <v>10</v>
      </c>
      <c r="B93" s="143">
        <v>1.45</v>
      </c>
      <c r="C93" s="143">
        <v>36.840000000000003</v>
      </c>
      <c r="D93" s="141">
        <v>3.5</v>
      </c>
      <c r="E93" s="143">
        <v>4</v>
      </c>
      <c r="F93" s="143">
        <v>1.05</v>
      </c>
      <c r="G93" s="144">
        <v>0</v>
      </c>
      <c r="H93" s="151"/>
      <c r="I93" s="151"/>
      <c r="J93">
        <f t="shared" si="10"/>
        <v>1</v>
      </c>
      <c r="K93">
        <f t="shared" si="10"/>
        <v>1</v>
      </c>
      <c r="M93">
        <f t="shared" si="11"/>
        <v>0.970873786407767</v>
      </c>
      <c r="N93">
        <f t="shared" si="11"/>
        <v>0.99056603773584906</v>
      </c>
    </row>
    <row r="94" spans="1:14" ht="15.75" x14ac:dyDescent="0.2">
      <c r="A94" s="110" t="s">
        <v>11</v>
      </c>
      <c r="B94" s="143">
        <v>1.84</v>
      </c>
      <c r="C94" s="143">
        <v>84</v>
      </c>
      <c r="D94" s="141">
        <v>5</v>
      </c>
      <c r="E94" s="143">
        <v>2.85</v>
      </c>
      <c r="F94" s="143">
        <v>0.53</v>
      </c>
      <c r="G94" s="145">
        <v>48</v>
      </c>
      <c r="J94">
        <f t="shared" si="10"/>
        <v>1</v>
      </c>
      <c r="K94">
        <f t="shared" si="10"/>
        <v>1</v>
      </c>
      <c r="M94">
        <f t="shared" si="11"/>
        <v>1</v>
      </c>
      <c r="N94">
        <f t="shared" si="11"/>
        <v>1</v>
      </c>
    </row>
    <row r="95" spans="1:14" ht="15.75" x14ac:dyDescent="0.2">
      <c r="A95" s="110" t="s">
        <v>12</v>
      </c>
      <c r="B95" s="143">
        <v>2.2999999999999998</v>
      </c>
      <c r="C95" s="143">
        <v>0</v>
      </c>
      <c r="D95" s="141">
        <v>2.5</v>
      </c>
      <c r="E95" s="143">
        <v>3.99</v>
      </c>
      <c r="F95" s="143">
        <v>0.72</v>
      </c>
      <c r="G95" s="146">
        <v>0</v>
      </c>
      <c r="J95">
        <f>B95/B114</f>
        <v>1.0454545454545452</v>
      </c>
      <c r="M95">
        <f t="shared" si="11"/>
        <v>1</v>
      </c>
      <c r="N95">
        <f t="shared" si="11"/>
        <v>1</v>
      </c>
    </row>
    <row r="96" spans="1:14" ht="15.75" x14ac:dyDescent="0.2">
      <c r="A96" s="114" t="s">
        <v>1</v>
      </c>
      <c r="B96" s="153">
        <v>1.07</v>
      </c>
      <c r="C96" s="143">
        <v>60</v>
      </c>
      <c r="D96" s="170" t="s">
        <v>98</v>
      </c>
      <c r="E96" s="143">
        <v>4.17</v>
      </c>
      <c r="F96" s="143">
        <v>0.67</v>
      </c>
      <c r="G96" s="146">
        <v>0</v>
      </c>
      <c r="J96">
        <f>B96/B115</f>
        <v>1</v>
      </c>
      <c r="K96">
        <f>C96/C115</f>
        <v>1</v>
      </c>
      <c r="M96">
        <f t="shared" si="11"/>
        <v>0.98349056603773577</v>
      </c>
      <c r="N96">
        <f t="shared" si="11"/>
        <v>0.91780821917808231</v>
      </c>
    </row>
    <row r="97" spans="1:14" ht="15.75" x14ac:dyDescent="0.2">
      <c r="A97" s="110" t="s">
        <v>13</v>
      </c>
      <c r="B97" s="153">
        <v>0.88</v>
      </c>
      <c r="C97" s="153">
        <v>69.48</v>
      </c>
      <c r="D97" s="141">
        <v>2.5</v>
      </c>
      <c r="E97" s="143">
        <v>2.44</v>
      </c>
      <c r="F97" s="143">
        <v>0.52</v>
      </c>
      <c r="G97" s="145">
        <v>43.2</v>
      </c>
      <c r="J97">
        <f>B97/B116</f>
        <v>1</v>
      </c>
      <c r="K97">
        <f>C97/C116</f>
        <v>1</v>
      </c>
      <c r="M97">
        <f t="shared" si="11"/>
        <v>1.0382978723404255</v>
      </c>
      <c r="N97">
        <f t="shared" si="11"/>
        <v>1</v>
      </c>
    </row>
    <row r="98" spans="1:14" ht="15.75" x14ac:dyDescent="0.2">
      <c r="A98" s="140"/>
    </row>
    <row r="100" spans="1:14" ht="47.25" x14ac:dyDescent="0.2">
      <c r="A100" s="107" t="s">
        <v>93</v>
      </c>
      <c r="B100" s="108" t="s">
        <v>62</v>
      </c>
      <c r="C100" s="109" t="s">
        <v>63</v>
      </c>
      <c r="D100" s="109" t="s">
        <v>64</v>
      </c>
      <c r="E100" s="109" t="s">
        <v>65</v>
      </c>
      <c r="F100" s="109" t="s">
        <v>66</v>
      </c>
      <c r="G100" s="109" t="s">
        <v>21</v>
      </c>
      <c r="J100" s="211" t="s">
        <v>92</v>
      </c>
      <c r="K100" s="214"/>
      <c r="L100" s="214"/>
      <c r="M100" s="214"/>
      <c r="N100" s="215"/>
    </row>
    <row r="101" spans="1:14" ht="15.75" x14ac:dyDescent="0.2">
      <c r="A101" s="110" t="s">
        <v>2</v>
      </c>
      <c r="B101" s="143">
        <v>1.55</v>
      </c>
      <c r="C101" s="143">
        <v>31</v>
      </c>
      <c r="D101" s="141">
        <v>2.5</v>
      </c>
      <c r="E101" s="143">
        <v>3</v>
      </c>
      <c r="F101" s="143">
        <v>0.35</v>
      </c>
      <c r="G101" s="144">
        <v>0</v>
      </c>
      <c r="J101">
        <f t="shared" ref="J101:K113" si="12">B101/B139</f>
        <v>1</v>
      </c>
      <c r="K101">
        <f t="shared" si="12"/>
        <v>1</v>
      </c>
      <c r="M101">
        <f t="shared" ref="M101:N116" si="13">E101/E139</f>
        <v>1</v>
      </c>
      <c r="N101">
        <f t="shared" si="13"/>
        <v>1</v>
      </c>
    </row>
    <row r="102" spans="1:14" ht="15.75" x14ac:dyDescent="0.2">
      <c r="A102" s="110" t="s">
        <v>3</v>
      </c>
      <c r="B102" s="143">
        <v>1.75</v>
      </c>
      <c r="C102" s="143">
        <v>61.32</v>
      </c>
      <c r="D102" s="141">
        <v>2.5</v>
      </c>
      <c r="E102" s="143">
        <v>2.93</v>
      </c>
      <c r="F102" s="143">
        <v>0.53</v>
      </c>
      <c r="G102" s="146">
        <v>0</v>
      </c>
      <c r="J102">
        <f t="shared" si="12"/>
        <v>1</v>
      </c>
      <c r="K102">
        <f t="shared" si="12"/>
        <v>1</v>
      </c>
      <c r="M102">
        <f t="shared" si="13"/>
        <v>0.94212218649517698</v>
      </c>
      <c r="N102">
        <f t="shared" si="13"/>
        <v>0.92982456140350889</v>
      </c>
    </row>
    <row r="103" spans="1:14" ht="15.75" x14ac:dyDescent="0.2">
      <c r="A103" s="110" t="s">
        <v>4</v>
      </c>
      <c r="B103" s="143">
        <v>1.06</v>
      </c>
      <c r="C103" s="143">
        <v>130.80000000000001</v>
      </c>
      <c r="D103" s="141">
        <v>5</v>
      </c>
      <c r="E103" s="143">
        <v>4.99</v>
      </c>
      <c r="F103" s="143">
        <v>0.79</v>
      </c>
      <c r="G103" s="144">
        <v>0</v>
      </c>
      <c r="J103">
        <f t="shared" si="12"/>
        <v>1</v>
      </c>
      <c r="K103">
        <f t="shared" si="12"/>
        <v>1</v>
      </c>
      <c r="M103">
        <f t="shared" si="13"/>
        <v>1.0225409836065575</v>
      </c>
      <c r="N103">
        <f t="shared" si="13"/>
        <v>1.1335916200315685</v>
      </c>
    </row>
    <row r="104" spans="1:14" ht="15.75" x14ac:dyDescent="0.2">
      <c r="A104" s="110" t="s">
        <v>5</v>
      </c>
      <c r="B104" s="143">
        <v>1.25</v>
      </c>
      <c r="C104" s="143">
        <v>49.08</v>
      </c>
      <c r="D104" s="142">
        <v>2.5</v>
      </c>
      <c r="E104" s="143">
        <v>4</v>
      </c>
      <c r="F104" s="143">
        <v>0.64</v>
      </c>
      <c r="G104" s="144">
        <v>0</v>
      </c>
      <c r="J104">
        <f t="shared" si="12"/>
        <v>1</v>
      </c>
      <c r="K104">
        <f t="shared" si="12"/>
        <v>1</v>
      </c>
      <c r="M104">
        <f t="shared" si="13"/>
        <v>1</v>
      </c>
      <c r="N104">
        <f t="shared" si="13"/>
        <v>1</v>
      </c>
    </row>
    <row r="105" spans="1:14" ht="15.75" x14ac:dyDescent="0.2">
      <c r="A105" s="110" t="s">
        <v>6</v>
      </c>
      <c r="B105" s="143">
        <v>1.55</v>
      </c>
      <c r="C105" s="143">
        <v>39</v>
      </c>
      <c r="D105" s="141">
        <v>12</v>
      </c>
      <c r="E105" s="143">
        <v>4.3499999999999996</v>
      </c>
      <c r="F105" s="143">
        <v>0.93</v>
      </c>
      <c r="G105" s="146">
        <v>0</v>
      </c>
      <c r="J105">
        <f t="shared" si="12"/>
        <v>1</v>
      </c>
      <c r="K105">
        <f t="shared" si="12"/>
        <v>1</v>
      </c>
      <c r="M105">
        <f t="shared" si="13"/>
        <v>1</v>
      </c>
      <c r="N105">
        <f t="shared" si="13"/>
        <v>1</v>
      </c>
    </row>
    <row r="106" spans="1:14" ht="15.75" x14ac:dyDescent="0.2">
      <c r="A106" s="110" t="s">
        <v>7</v>
      </c>
      <c r="B106" s="143">
        <v>1.1399999999999999</v>
      </c>
      <c r="C106" s="143">
        <v>98.4</v>
      </c>
      <c r="D106" s="141">
        <v>2.5</v>
      </c>
      <c r="E106" s="143">
        <v>3.61</v>
      </c>
      <c r="F106" s="143">
        <v>0.97</v>
      </c>
      <c r="G106" s="145">
        <v>144</v>
      </c>
      <c r="J106">
        <f t="shared" si="12"/>
        <v>1.0088495575221239</v>
      </c>
      <c r="K106">
        <f t="shared" si="12"/>
        <v>0.97619047619047628</v>
      </c>
      <c r="M106">
        <f t="shared" si="13"/>
        <v>0.98365122615803813</v>
      </c>
      <c r="N106">
        <f t="shared" si="13"/>
        <v>0.97979797979797978</v>
      </c>
    </row>
    <row r="107" spans="1:14" ht="15.75" x14ac:dyDescent="0.2">
      <c r="A107" s="110" t="s">
        <v>14</v>
      </c>
      <c r="B107" s="143">
        <v>1.88</v>
      </c>
      <c r="C107" s="143">
        <v>75</v>
      </c>
      <c r="D107" s="141">
        <v>5</v>
      </c>
      <c r="E107" s="143">
        <v>3.71</v>
      </c>
      <c r="F107" s="143">
        <v>0.9</v>
      </c>
      <c r="G107" s="145">
        <v>111.6</v>
      </c>
      <c r="J107">
        <f t="shared" si="12"/>
        <v>1.2702702702702702</v>
      </c>
      <c r="K107">
        <f t="shared" si="12"/>
        <v>1</v>
      </c>
      <c r="M107">
        <f t="shared" si="13"/>
        <v>1</v>
      </c>
      <c r="N107">
        <f t="shared" si="13"/>
        <v>1</v>
      </c>
    </row>
    <row r="108" spans="1:14" ht="15.75" x14ac:dyDescent="0.2">
      <c r="A108" s="114" t="s">
        <v>30</v>
      </c>
      <c r="B108" s="143">
        <v>1.84</v>
      </c>
      <c r="C108" s="143">
        <v>30.72</v>
      </c>
      <c r="D108" s="141">
        <v>2.5</v>
      </c>
      <c r="E108" s="143">
        <v>3.88</v>
      </c>
      <c r="F108" s="143">
        <v>0.4</v>
      </c>
      <c r="G108" s="144">
        <v>0</v>
      </c>
      <c r="J108">
        <f t="shared" si="12"/>
        <v>1</v>
      </c>
      <c r="K108">
        <f t="shared" si="12"/>
        <v>1</v>
      </c>
      <c r="M108">
        <f t="shared" si="13"/>
        <v>1</v>
      </c>
      <c r="N108">
        <f t="shared" si="13"/>
        <v>1</v>
      </c>
    </row>
    <row r="109" spans="1:14" ht="15.75" x14ac:dyDescent="0.2">
      <c r="A109" s="110" t="s">
        <v>0</v>
      </c>
      <c r="B109" s="143">
        <v>1.17</v>
      </c>
      <c r="C109" s="143">
        <v>111.6</v>
      </c>
      <c r="D109" s="141">
        <v>5</v>
      </c>
      <c r="E109" s="143">
        <v>4.53</v>
      </c>
      <c r="F109" s="143">
        <v>0.67</v>
      </c>
      <c r="G109" s="144">
        <v>0</v>
      </c>
      <c r="J109">
        <f t="shared" si="12"/>
        <v>1.0540540540540539</v>
      </c>
      <c r="K109">
        <f t="shared" si="12"/>
        <v>0.93561368209255524</v>
      </c>
      <c r="M109">
        <f t="shared" si="13"/>
        <v>1.063380281690141</v>
      </c>
      <c r="N109">
        <f t="shared" si="13"/>
        <v>1.0307692307692309</v>
      </c>
    </row>
    <row r="110" spans="1:14" ht="15.75" x14ac:dyDescent="0.2">
      <c r="A110" s="110" t="s">
        <v>8</v>
      </c>
      <c r="B110" s="143">
        <v>1.72</v>
      </c>
      <c r="C110" s="143">
        <v>81</v>
      </c>
      <c r="D110" s="141">
        <v>2.5</v>
      </c>
      <c r="E110" s="143">
        <v>4.41</v>
      </c>
      <c r="F110" s="143">
        <v>0.89</v>
      </c>
      <c r="G110" s="144">
        <v>0</v>
      </c>
      <c r="J110">
        <f t="shared" si="12"/>
        <v>1</v>
      </c>
      <c r="K110">
        <f t="shared" si="12"/>
        <v>1</v>
      </c>
      <c r="M110">
        <f t="shared" si="13"/>
        <v>1.0376470588235294</v>
      </c>
      <c r="N110">
        <f t="shared" si="13"/>
        <v>1.0595238095238095</v>
      </c>
    </row>
    <row r="111" spans="1:14" ht="15.75" x14ac:dyDescent="0.2">
      <c r="A111" s="110" t="s">
        <v>9</v>
      </c>
      <c r="B111" s="143">
        <v>1.48</v>
      </c>
      <c r="C111" s="143">
        <v>127.34</v>
      </c>
      <c r="D111" s="141">
        <v>6.3</v>
      </c>
      <c r="E111" s="143">
        <v>4.16</v>
      </c>
      <c r="F111" s="143">
        <v>0.83499999999999996</v>
      </c>
      <c r="G111" s="145">
        <v>44</v>
      </c>
      <c r="J111">
        <f t="shared" si="12"/>
        <v>1</v>
      </c>
      <c r="K111">
        <f t="shared" si="12"/>
        <v>1</v>
      </c>
      <c r="M111">
        <f t="shared" si="13"/>
        <v>1</v>
      </c>
      <c r="N111">
        <f t="shared" si="13"/>
        <v>1</v>
      </c>
    </row>
    <row r="112" spans="1:14" ht="15.75" x14ac:dyDescent="0.2">
      <c r="A112" s="110" t="s">
        <v>10</v>
      </c>
      <c r="B112" s="143">
        <v>1.45</v>
      </c>
      <c r="C112" s="143">
        <v>36.840000000000003</v>
      </c>
      <c r="D112" s="141">
        <v>5</v>
      </c>
      <c r="E112" s="143">
        <v>4.12</v>
      </c>
      <c r="F112" s="143">
        <v>1.06</v>
      </c>
      <c r="G112" s="144">
        <v>0</v>
      </c>
      <c r="J112">
        <f t="shared" si="12"/>
        <v>1.074074074074074</v>
      </c>
      <c r="K112">
        <f t="shared" si="12"/>
        <v>1</v>
      </c>
      <c r="M112">
        <f t="shared" si="13"/>
        <v>0.87473460721868368</v>
      </c>
      <c r="N112">
        <f t="shared" si="13"/>
        <v>0.99065420560747663</v>
      </c>
    </row>
    <row r="113" spans="1:14" ht="15.75" x14ac:dyDescent="0.2">
      <c r="A113" s="110" t="s">
        <v>11</v>
      </c>
      <c r="B113" s="143">
        <v>1.84</v>
      </c>
      <c r="C113" s="143">
        <v>84</v>
      </c>
      <c r="D113" s="141">
        <v>5</v>
      </c>
      <c r="E113" s="143">
        <v>2.85</v>
      </c>
      <c r="F113" s="143">
        <v>0.53</v>
      </c>
      <c r="G113" s="145">
        <v>48</v>
      </c>
      <c r="J113">
        <f t="shared" si="12"/>
        <v>0.92462311557788945</v>
      </c>
      <c r="K113">
        <f t="shared" si="12"/>
        <v>1</v>
      </c>
      <c r="M113">
        <f t="shared" si="13"/>
        <v>0.81896551724137934</v>
      </c>
      <c r="N113">
        <f t="shared" si="13"/>
        <v>1.2045454545454546</v>
      </c>
    </row>
    <row r="114" spans="1:14" ht="15.75" x14ac:dyDescent="0.2">
      <c r="A114" s="110" t="s">
        <v>12</v>
      </c>
      <c r="B114" s="143">
        <v>2.2000000000000002</v>
      </c>
      <c r="C114" s="143">
        <v>0</v>
      </c>
      <c r="D114" s="141">
        <v>2.5</v>
      </c>
      <c r="E114" s="143">
        <v>3.99</v>
      </c>
      <c r="F114" s="143">
        <v>0.72</v>
      </c>
      <c r="G114" s="146">
        <v>0</v>
      </c>
      <c r="J114">
        <f>B114/B152</f>
        <v>1</v>
      </c>
      <c r="M114">
        <f t="shared" si="13"/>
        <v>1</v>
      </c>
      <c r="N114">
        <f t="shared" si="13"/>
        <v>1</v>
      </c>
    </row>
    <row r="115" spans="1:14" ht="15.75" x14ac:dyDescent="0.2">
      <c r="A115" s="114" t="s">
        <v>1</v>
      </c>
      <c r="B115" s="153">
        <v>1.07</v>
      </c>
      <c r="C115" s="143">
        <v>60</v>
      </c>
      <c r="D115" s="147">
        <v>43284</v>
      </c>
      <c r="E115" s="143">
        <v>4.24</v>
      </c>
      <c r="F115" s="143">
        <v>0.73</v>
      </c>
      <c r="G115" s="146">
        <v>0</v>
      </c>
      <c r="J115">
        <f>B115/B153</f>
        <v>0.9224137931034484</v>
      </c>
      <c r="K115">
        <f>C115/C153</f>
        <v>1</v>
      </c>
      <c r="M115">
        <f t="shared" si="13"/>
        <v>0.97921478060046196</v>
      </c>
      <c r="N115">
        <f t="shared" si="13"/>
        <v>1.0138888888888888</v>
      </c>
    </row>
    <row r="116" spans="1:14" ht="15.75" x14ac:dyDescent="0.2">
      <c r="A116" s="110" t="s">
        <v>13</v>
      </c>
      <c r="B116" s="153">
        <v>0.88</v>
      </c>
      <c r="C116" s="153">
        <v>69.48</v>
      </c>
      <c r="D116" s="141">
        <v>2.5</v>
      </c>
      <c r="E116" s="143">
        <v>2.35</v>
      </c>
      <c r="F116" s="143">
        <v>0.52</v>
      </c>
      <c r="G116" s="145">
        <v>43.2</v>
      </c>
      <c r="J116">
        <f>B116/B154</f>
        <v>1</v>
      </c>
      <c r="K116">
        <f>C116/C154</f>
        <v>1</v>
      </c>
      <c r="M116">
        <f t="shared" si="13"/>
        <v>1.0217391304347827</v>
      </c>
      <c r="N116">
        <f t="shared" si="13"/>
        <v>1.04</v>
      </c>
    </row>
    <row r="117" spans="1:14" ht="15.75" x14ac:dyDescent="0.2">
      <c r="A117" s="140"/>
    </row>
    <row r="119" spans="1:14" ht="47.25" x14ac:dyDescent="0.2">
      <c r="A119" s="107" t="s">
        <v>90</v>
      </c>
      <c r="B119" s="108" t="s">
        <v>62</v>
      </c>
      <c r="C119" s="109" t="s">
        <v>63</v>
      </c>
      <c r="D119" s="109" t="s">
        <v>64</v>
      </c>
      <c r="E119" s="109" t="s">
        <v>65</v>
      </c>
      <c r="F119" s="109" t="s">
        <v>66</v>
      </c>
      <c r="G119" s="109" t="s">
        <v>21</v>
      </c>
    </row>
    <row r="120" spans="1:14" ht="15.75" x14ac:dyDescent="0.2">
      <c r="A120" s="110" t="s">
        <v>2</v>
      </c>
      <c r="B120" s="143">
        <v>1.55</v>
      </c>
      <c r="C120" s="143">
        <v>31</v>
      </c>
      <c r="D120" s="141">
        <v>2.5</v>
      </c>
      <c r="E120" s="143">
        <v>3</v>
      </c>
      <c r="F120" s="143">
        <v>0.35</v>
      </c>
      <c r="G120" s="146">
        <v>0</v>
      </c>
    </row>
    <row r="121" spans="1:14" ht="15.75" x14ac:dyDescent="0.2">
      <c r="A121" s="110" t="s">
        <v>3</v>
      </c>
      <c r="B121" s="143">
        <v>1.75</v>
      </c>
      <c r="C121" s="143">
        <v>61.32</v>
      </c>
      <c r="D121" s="144">
        <v>5</v>
      </c>
      <c r="E121" s="143">
        <v>3.04</v>
      </c>
      <c r="F121" s="143">
        <v>0.56000000000000005</v>
      </c>
      <c r="G121" s="144">
        <v>0</v>
      </c>
    </row>
    <row r="122" spans="1:14" ht="15.75" x14ac:dyDescent="0.2">
      <c r="A122" s="110" t="s">
        <v>4</v>
      </c>
      <c r="B122" s="143">
        <v>1.06</v>
      </c>
      <c r="C122" s="143">
        <v>130.80000000000001</v>
      </c>
      <c r="D122" s="141">
        <v>5</v>
      </c>
      <c r="E122" s="143">
        <v>5.07</v>
      </c>
      <c r="F122" s="143">
        <v>0.8</v>
      </c>
      <c r="G122" s="144">
        <v>0</v>
      </c>
    </row>
    <row r="123" spans="1:14" ht="15.75" x14ac:dyDescent="0.2">
      <c r="A123" s="110" t="s">
        <v>5</v>
      </c>
      <c r="B123" s="143">
        <v>1.25</v>
      </c>
      <c r="C123" s="143">
        <v>49.08</v>
      </c>
      <c r="D123" s="142">
        <v>42858</v>
      </c>
      <c r="E123" s="143">
        <v>4</v>
      </c>
      <c r="F123" s="143">
        <v>0.64</v>
      </c>
      <c r="G123" s="144">
        <v>0</v>
      </c>
    </row>
    <row r="124" spans="1:14" ht="15.75" x14ac:dyDescent="0.2">
      <c r="A124" s="110" t="s">
        <v>6</v>
      </c>
      <c r="B124" s="143">
        <v>1.55</v>
      </c>
      <c r="C124" s="143">
        <v>39</v>
      </c>
      <c r="D124" s="141">
        <v>12</v>
      </c>
      <c r="E124" s="143">
        <v>4.3499999999999996</v>
      </c>
      <c r="F124" s="143">
        <v>0.93</v>
      </c>
      <c r="G124" s="146">
        <v>0</v>
      </c>
    </row>
    <row r="125" spans="1:14" ht="15.75" x14ac:dyDescent="0.2">
      <c r="A125" s="110" t="s">
        <v>7</v>
      </c>
      <c r="B125" s="143">
        <v>1.1100000000000001</v>
      </c>
      <c r="C125" s="143">
        <v>98.4</v>
      </c>
      <c r="D125" s="141">
        <v>5</v>
      </c>
      <c r="E125" s="143">
        <v>3.61</v>
      </c>
      <c r="F125" s="143">
        <v>0.97</v>
      </c>
      <c r="G125" s="145">
        <v>144</v>
      </c>
    </row>
    <row r="126" spans="1:14" ht="15.75" x14ac:dyDescent="0.2">
      <c r="A126" s="110" t="s">
        <v>14</v>
      </c>
      <c r="B126" s="143">
        <v>1.48</v>
      </c>
      <c r="C126" s="143">
        <v>75</v>
      </c>
      <c r="D126" s="141">
        <v>5</v>
      </c>
      <c r="E126" s="143">
        <v>3.71</v>
      </c>
      <c r="F126" s="143">
        <v>0.9</v>
      </c>
      <c r="G126" s="145">
        <v>111.6</v>
      </c>
    </row>
    <row r="127" spans="1:14" ht="15.75" x14ac:dyDescent="0.2">
      <c r="A127" s="114" t="s">
        <v>30</v>
      </c>
      <c r="B127" s="143">
        <v>1.84</v>
      </c>
      <c r="C127" s="143">
        <v>30.72</v>
      </c>
      <c r="D127" s="141">
        <v>5</v>
      </c>
      <c r="E127" s="143">
        <v>3.88</v>
      </c>
      <c r="F127" s="143">
        <v>0.4</v>
      </c>
      <c r="G127" s="144">
        <v>0</v>
      </c>
    </row>
    <row r="128" spans="1:14" ht="15.75" x14ac:dyDescent="0.2">
      <c r="A128" s="110" t="s">
        <v>0</v>
      </c>
      <c r="B128" s="143">
        <v>1.1100000000000001</v>
      </c>
      <c r="C128" s="143">
        <v>111.6</v>
      </c>
      <c r="D128" s="141">
        <v>5</v>
      </c>
      <c r="E128" s="143">
        <v>4.26</v>
      </c>
      <c r="F128" s="143">
        <v>0.65</v>
      </c>
      <c r="G128" s="144">
        <v>0</v>
      </c>
    </row>
    <row r="129" spans="1:9" ht="15.75" x14ac:dyDescent="0.2">
      <c r="A129" s="110" t="s">
        <v>8</v>
      </c>
      <c r="B129" s="143">
        <v>1.72</v>
      </c>
      <c r="C129" s="143">
        <v>81</v>
      </c>
      <c r="D129" s="141">
        <v>4</v>
      </c>
      <c r="E129" s="143">
        <v>4.41</v>
      </c>
      <c r="F129" s="143">
        <v>0.89</v>
      </c>
      <c r="G129" s="144">
        <v>0</v>
      </c>
    </row>
    <row r="130" spans="1:9" ht="15.75" x14ac:dyDescent="0.2">
      <c r="A130" s="110" t="s">
        <v>9</v>
      </c>
      <c r="B130" s="143">
        <v>1.48</v>
      </c>
      <c r="C130" s="143">
        <v>127.34</v>
      </c>
      <c r="D130" s="141">
        <v>5</v>
      </c>
      <c r="E130" s="143">
        <v>4.1399999999999997</v>
      </c>
      <c r="F130" s="143">
        <v>0.84</v>
      </c>
      <c r="G130" s="145">
        <v>44</v>
      </c>
    </row>
    <row r="131" spans="1:9" ht="15.75" x14ac:dyDescent="0.2">
      <c r="A131" s="110" t="s">
        <v>10</v>
      </c>
      <c r="B131" s="143">
        <v>1.35</v>
      </c>
      <c r="C131" s="143">
        <v>36.840000000000003</v>
      </c>
      <c r="D131" s="141">
        <v>3.5</v>
      </c>
      <c r="E131" s="143">
        <v>3.99</v>
      </c>
      <c r="F131" s="143">
        <v>0.98</v>
      </c>
      <c r="G131" s="144">
        <v>0</v>
      </c>
      <c r="H131" s="151">
        <v>4.3</v>
      </c>
      <c r="I131" s="151">
        <v>1.06</v>
      </c>
    </row>
    <row r="132" spans="1:9" ht="15.75" x14ac:dyDescent="0.2">
      <c r="A132" s="110" t="s">
        <v>11</v>
      </c>
      <c r="B132" s="143">
        <v>1.94</v>
      </c>
      <c r="C132" s="143">
        <v>84</v>
      </c>
      <c r="D132" s="141">
        <v>5</v>
      </c>
      <c r="E132" s="143">
        <v>3.28</v>
      </c>
      <c r="F132" s="143">
        <v>0.43</v>
      </c>
      <c r="G132" s="145">
        <v>48</v>
      </c>
    </row>
    <row r="133" spans="1:9" ht="15.75" x14ac:dyDescent="0.2">
      <c r="A133" s="110" t="s">
        <v>12</v>
      </c>
      <c r="B133" s="143">
        <v>2.2000000000000002</v>
      </c>
      <c r="C133" s="143">
        <v>0</v>
      </c>
      <c r="D133" s="141">
        <v>0</v>
      </c>
      <c r="E133" s="143">
        <v>3.99</v>
      </c>
      <c r="F133" s="143">
        <v>0.72</v>
      </c>
      <c r="G133" s="146">
        <v>0</v>
      </c>
    </row>
    <row r="134" spans="1:9" ht="15.75" x14ac:dyDescent="0.2">
      <c r="A134" s="114" t="s">
        <v>1</v>
      </c>
      <c r="B134" s="153">
        <v>1.1599999999999999</v>
      </c>
      <c r="C134" s="143">
        <v>60</v>
      </c>
      <c r="D134" s="147">
        <v>42919</v>
      </c>
      <c r="E134" s="143">
        <v>4.2300000000000004</v>
      </c>
      <c r="F134" s="143">
        <v>0.72</v>
      </c>
      <c r="G134" s="146">
        <v>0</v>
      </c>
    </row>
    <row r="135" spans="1:9" ht="15.75" x14ac:dyDescent="0.2">
      <c r="A135" s="110" t="s">
        <v>13</v>
      </c>
      <c r="B135" s="153">
        <v>0.88</v>
      </c>
      <c r="C135" s="153">
        <v>69.48</v>
      </c>
      <c r="D135" s="141">
        <v>2.5</v>
      </c>
      <c r="E135" s="143">
        <v>2.2999999999999998</v>
      </c>
      <c r="F135" s="143">
        <v>0.5</v>
      </c>
      <c r="G135" s="145">
        <v>43.2</v>
      </c>
    </row>
    <row r="136" spans="1:9" ht="15.75" x14ac:dyDescent="0.2">
      <c r="A136" s="140"/>
    </row>
    <row r="138" spans="1:9" ht="47.25" x14ac:dyDescent="0.2">
      <c r="A138" s="107" t="s">
        <v>85</v>
      </c>
      <c r="B138" s="108" t="s">
        <v>62</v>
      </c>
      <c r="C138" s="109" t="s">
        <v>63</v>
      </c>
      <c r="D138" s="109" t="s">
        <v>64</v>
      </c>
      <c r="E138" s="109" t="s">
        <v>65</v>
      </c>
      <c r="F138" s="109" t="s">
        <v>66</v>
      </c>
      <c r="G138" s="109" t="s">
        <v>21</v>
      </c>
    </row>
    <row r="139" spans="1:9" ht="15.75" x14ac:dyDescent="0.2">
      <c r="A139" s="110" t="s">
        <v>2</v>
      </c>
      <c r="B139" s="143">
        <v>1.55</v>
      </c>
      <c r="C139" s="143">
        <v>31</v>
      </c>
      <c r="D139" s="141">
        <v>2.5</v>
      </c>
      <c r="E139" s="143">
        <v>3</v>
      </c>
      <c r="F139" s="143">
        <v>0.35</v>
      </c>
      <c r="G139" s="146"/>
    </row>
    <row r="140" spans="1:9" ht="15.75" x14ac:dyDescent="0.2">
      <c r="A140" s="110" t="s">
        <v>3</v>
      </c>
      <c r="B140" s="143">
        <v>1.75</v>
      </c>
      <c r="C140" s="143">
        <v>61.32</v>
      </c>
      <c r="D140" s="144" t="s">
        <v>86</v>
      </c>
      <c r="E140" s="143">
        <v>3.11</v>
      </c>
      <c r="F140" s="143">
        <v>0.56999999999999995</v>
      </c>
      <c r="G140" s="144"/>
    </row>
    <row r="141" spans="1:9" ht="15.75" x14ac:dyDescent="0.2">
      <c r="A141" s="110" t="s">
        <v>4</v>
      </c>
      <c r="B141" s="143">
        <v>1.06</v>
      </c>
      <c r="C141" s="143">
        <v>130.80000000000001</v>
      </c>
      <c r="D141" s="141">
        <v>5</v>
      </c>
      <c r="E141" s="143">
        <v>4.88</v>
      </c>
      <c r="F141" s="143">
        <v>0.69689999999999996</v>
      </c>
      <c r="G141" s="144"/>
    </row>
    <row r="142" spans="1:9" ht="15.75" x14ac:dyDescent="0.2">
      <c r="A142" s="110" t="s">
        <v>5</v>
      </c>
      <c r="B142" s="143">
        <v>1.25</v>
      </c>
      <c r="C142" s="143">
        <v>49.08</v>
      </c>
      <c r="D142" s="142">
        <v>42493</v>
      </c>
      <c r="E142" s="143">
        <v>4</v>
      </c>
      <c r="F142" s="143">
        <v>0.64</v>
      </c>
      <c r="G142" s="144"/>
    </row>
    <row r="143" spans="1:9" ht="15.75" x14ac:dyDescent="0.2">
      <c r="A143" s="110" t="s">
        <v>6</v>
      </c>
      <c r="B143" s="143">
        <v>1.55</v>
      </c>
      <c r="C143" s="143">
        <v>39</v>
      </c>
      <c r="D143" s="141">
        <v>12</v>
      </c>
      <c r="E143" s="143">
        <v>4.3499999999999996</v>
      </c>
      <c r="F143" s="143">
        <v>0.93</v>
      </c>
      <c r="G143" s="146"/>
    </row>
    <row r="144" spans="1:9" ht="15.75" x14ac:dyDescent="0.2">
      <c r="A144" s="110" t="s">
        <v>7</v>
      </c>
      <c r="B144" s="143">
        <v>1.1299999999999999</v>
      </c>
      <c r="C144" s="143">
        <v>100.8</v>
      </c>
      <c r="D144" s="141">
        <v>5</v>
      </c>
      <c r="E144" s="143">
        <v>3.67</v>
      </c>
      <c r="F144" s="143">
        <v>0.99</v>
      </c>
      <c r="G144" s="145">
        <v>144</v>
      </c>
    </row>
    <row r="145" spans="1:9" ht="15.75" x14ac:dyDescent="0.2">
      <c r="A145" s="110" t="s">
        <v>14</v>
      </c>
      <c r="B145" s="143">
        <v>1.48</v>
      </c>
      <c r="C145" s="143">
        <v>75</v>
      </c>
      <c r="D145" s="141">
        <v>5</v>
      </c>
      <c r="E145" s="143">
        <v>3.71</v>
      </c>
      <c r="F145" s="143">
        <v>0.9</v>
      </c>
      <c r="G145" s="145">
        <v>111.6</v>
      </c>
    </row>
    <row r="146" spans="1:9" ht="15.75" x14ac:dyDescent="0.2">
      <c r="A146" s="114" t="s">
        <v>30</v>
      </c>
      <c r="B146" s="143">
        <v>1.84</v>
      </c>
      <c r="C146" s="143">
        <v>30.72</v>
      </c>
      <c r="D146" s="141">
        <v>5</v>
      </c>
      <c r="E146" s="143">
        <v>3.88</v>
      </c>
      <c r="F146" s="143">
        <v>0.4</v>
      </c>
      <c r="G146" s="144"/>
    </row>
    <row r="147" spans="1:9" ht="15.75" x14ac:dyDescent="0.2">
      <c r="A147" s="110" t="s">
        <v>0</v>
      </c>
      <c r="B147" s="143">
        <v>1.1100000000000001</v>
      </c>
      <c r="C147" s="143">
        <v>119.28</v>
      </c>
      <c r="D147" s="141">
        <v>5</v>
      </c>
      <c r="E147" s="143">
        <v>4.26</v>
      </c>
      <c r="F147" s="143">
        <v>0.65</v>
      </c>
      <c r="G147" s="144"/>
    </row>
    <row r="148" spans="1:9" ht="15.75" x14ac:dyDescent="0.2">
      <c r="A148" s="110" t="s">
        <v>8</v>
      </c>
      <c r="B148" s="143">
        <v>1.72</v>
      </c>
      <c r="C148" s="143">
        <v>81</v>
      </c>
      <c r="D148" s="141">
        <v>5</v>
      </c>
      <c r="E148" s="143">
        <v>4.25</v>
      </c>
      <c r="F148" s="143">
        <v>0.84</v>
      </c>
      <c r="G148" s="144"/>
    </row>
    <row r="149" spans="1:9" ht="15.75" x14ac:dyDescent="0.2">
      <c r="A149" s="110" t="s">
        <v>9</v>
      </c>
      <c r="B149" s="143">
        <v>1.48</v>
      </c>
      <c r="C149" s="143">
        <v>127.34</v>
      </c>
      <c r="D149" s="141">
        <v>5</v>
      </c>
      <c r="E149" s="143">
        <v>4.16</v>
      </c>
      <c r="F149" s="143">
        <v>0.83499999999999996</v>
      </c>
      <c r="G149" s="145">
        <v>44</v>
      </c>
    </row>
    <row r="150" spans="1:9" ht="15.75" x14ac:dyDescent="0.2">
      <c r="A150" s="110" t="s">
        <v>10</v>
      </c>
      <c r="B150" s="143">
        <v>1.35</v>
      </c>
      <c r="C150" s="143">
        <v>36.840000000000003</v>
      </c>
      <c r="D150" s="141">
        <v>2.5</v>
      </c>
      <c r="E150" s="143">
        <v>4.71</v>
      </c>
      <c r="F150" s="143">
        <v>1.07</v>
      </c>
      <c r="G150" s="144"/>
      <c r="H150" s="151">
        <v>5.0199999999999996</v>
      </c>
      <c r="I150" s="151">
        <v>1.1599999999999999</v>
      </c>
    </row>
    <row r="151" spans="1:9" ht="15.75" x14ac:dyDescent="0.2">
      <c r="A151" s="110" t="s">
        <v>11</v>
      </c>
      <c r="B151" s="143">
        <v>1.99</v>
      </c>
      <c r="C151" s="143">
        <v>84</v>
      </c>
      <c r="D151" s="141">
        <v>5</v>
      </c>
      <c r="E151" s="143">
        <v>3.48</v>
      </c>
      <c r="F151" s="143">
        <v>0.44</v>
      </c>
      <c r="G151" s="145">
        <v>48</v>
      </c>
    </row>
    <row r="152" spans="1:9" ht="15.75" x14ac:dyDescent="0.2">
      <c r="A152" s="110" t="s">
        <v>12</v>
      </c>
      <c r="B152" s="143">
        <v>2.2000000000000002</v>
      </c>
      <c r="C152" s="143">
        <v>0</v>
      </c>
      <c r="D152" s="141">
        <v>0</v>
      </c>
      <c r="E152" s="143">
        <v>3.99</v>
      </c>
      <c r="F152" s="143">
        <v>0.72</v>
      </c>
      <c r="G152" s="146"/>
    </row>
    <row r="153" spans="1:9" ht="15.75" x14ac:dyDescent="0.2">
      <c r="A153" s="114" t="s">
        <v>1</v>
      </c>
      <c r="B153" s="143">
        <v>1.1599999999999999</v>
      </c>
      <c r="C153" s="143">
        <v>60</v>
      </c>
      <c r="D153" s="147">
        <v>42554</v>
      </c>
      <c r="E153" s="143">
        <v>4.33</v>
      </c>
      <c r="F153" s="143">
        <v>0.72</v>
      </c>
      <c r="G153" s="146"/>
    </row>
    <row r="154" spans="1:9" ht="15.75" x14ac:dyDescent="0.2">
      <c r="A154" s="110" t="s">
        <v>13</v>
      </c>
      <c r="B154" s="143">
        <v>0.88</v>
      </c>
      <c r="C154" s="143">
        <v>69.48</v>
      </c>
      <c r="D154" s="141">
        <v>2.5</v>
      </c>
      <c r="E154" s="143">
        <v>2.2999999999999998</v>
      </c>
      <c r="F154" s="143">
        <v>0.5</v>
      </c>
      <c r="G154" s="145">
        <v>43.2</v>
      </c>
    </row>
    <row r="156" spans="1:9" x14ac:dyDescent="0.2">
      <c r="A156" s="133"/>
    </row>
    <row r="157" spans="1:9" ht="47.25" x14ac:dyDescent="0.2">
      <c r="A157" s="107" t="s">
        <v>78</v>
      </c>
      <c r="B157" s="108" t="s">
        <v>62</v>
      </c>
      <c r="C157" s="109" t="s">
        <v>63</v>
      </c>
      <c r="D157" s="109" t="s">
        <v>64</v>
      </c>
      <c r="E157" s="109" t="s">
        <v>65</v>
      </c>
      <c r="F157" s="109" t="s">
        <v>66</v>
      </c>
      <c r="G157" s="109" t="s">
        <v>21</v>
      </c>
    </row>
    <row r="158" spans="1:9" ht="15.75" x14ac:dyDescent="0.2">
      <c r="A158" s="110" t="s">
        <v>2</v>
      </c>
      <c r="B158" s="111">
        <v>1.5</v>
      </c>
      <c r="C158" s="111">
        <v>31</v>
      </c>
      <c r="D158" s="112">
        <v>2.5</v>
      </c>
      <c r="E158" s="111">
        <v>2.7</v>
      </c>
      <c r="F158" s="111">
        <v>0.3</v>
      </c>
      <c r="G158" s="111"/>
    </row>
    <row r="159" spans="1:9" ht="15.75" x14ac:dyDescent="0.2">
      <c r="A159" s="110" t="s">
        <v>3</v>
      </c>
      <c r="B159" s="111">
        <v>1.75</v>
      </c>
      <c r="C159" s="111">
        <v>61.32</v>
      </c>
      <c r="D159" s="112" t="s">
        <v>77</v>
      </c>
      <c r="E159" s="111">
        <v>3.01</v>
      </c>
      <c r="F159" s="111">
        <v>0.52</v>
      </c>
      <c r="G159" s="111"/>
    </row>
    <row r="160" spans="1:9" ht="15.75" x14ac:dyDescent="0.2">
      <c r="A160" s="110" t="s">
        <v>4</v>
      </c>
      <c r="B160" s="111">
        <v>1.06</v>
      </c>
      <c r="C160" s="111">
        <v>122.4</v>
      </c>
      <c r="D160" s="112">
        <v>2.5</v>
      </c>
      <c r="E160" s="111">
        <v>4.88</v>
      </c>
      <c r="F160" s="111">
        <v>0.72</v>
      </c>
      <c r="G160" s="111"/>
    </row>
    <row r="161" spans="1:7" ht="15.75" x14ac:dyDescent="0.2">
      <c r="A161" s="110" t="s">
        <v>5</v>
      </c>
      <c r="B161" s="111">
        <v>1.25</v>
      </c>
      <c r="C161" s="111">
        <v>49.08</v>
      </c>
      <c r="D161" s="113" t="s">
        <v>68</v>
      </c>
      <c r="E161" s="111">
        <v>4</v>
      </c>
      <c r="F161" s="111">
        <v>0.64</v>
      </c>
      <c r="G161" s="111"/>
    </row>
    <row r="162" spans="1:7" ht="15.75" x14ac:dyDescent="0.2">
      <c r="A162" s="110" t="s">
        <v>6</v>
      </c>
      <c r="B162" s="111">
        <v>1.55</v>
      </c>
      <c r="C162" s="111">
        <v>39</v>
      </c>
      <c r="D162" s="112">
        <v>12</v>
      </c>
      <c r="E162" s="111">
        <v>4.3499999999999996</v>
      </c>
      <c r="F162" s="111">
        <v>0.89</v>
      </c>
      <c r="G162" s="111"/>
    </row>
    <row r="163" spans="1:7" ht="15.75" x14ac:dyDescent="0.2">
      <c r="A163" s="110" t="s">
        <v>7</v>
      </c>
      <c r="B163" s="111">
        <v>0.82</v>
      </c>
      <c r="C163" s="111">
        <v>108</v>
      </c>
      <c r="D163" s="112">
        <v>5</v>
      </c>
      <c r="E163" s="111">
        <v>3.61</v>
      </c>
      <c r="F163" s="111">
        <v>1</v>
      </c>
      <c r="G163" s="111">
        <v>144</v>
      </c>
    </row>
    <row r="164" spans="1:7" ht="15.75" x14ac:dyDescent="0.2">
      <c r="A164" s="110" t="s">
        <v>14</v>
      </c>
      <c r="B164" s="111">
        <v>1.08</v>
      </c>
      <c r="C164" s="111">
        <v>123.6</v>
      </c>
      <c r="D164" s="112">
        <v>5</v>
      </c>
      <c r="E164" s="111">
        <v>3.71</v>
      </c>
      <c r="F164" s="111">
        <v>0.9</v>
      </c>
      <c r="G164" s="111">
        <v>111.6</v>
      </c>
    </row>
    <row r="165" spans="1:7" ht="15.75" x14ac:dyDescent="0.2">
      <c r="A165" s="114" t="s">
        <v>30</v>
      </c>
      <c r="B165" s="111">
        <v>1.84</v>
      </c>
      <c r="C165" s="111">
        <v>30.72</v>
      </c>
      <c r="D165" s="112">
        <v>2.5</v>
      </c>
      <c r="E165" s="111">
        <v>4.58</v>
      </c>
      <c r="F165" s="111">
        <v>0</v>
      </c>
      <c r="G165" s="111"/>
    </row>
    <row r="166" spans="1:7" ht="15.75" x14ac:dyDescent="0.2">
      <c r="A166" s="110" t="s">
        <v>0</v>
      </c>
      <c r="B166" s="111">
        <v>1.04</v>
      </c>
      <c r="C166" s="111">
        <v>119.28</v>
      </c>
      <c r="D166" s="115">
        <v>5</v>
      </c>
      <c r="E166" s="111">
        <v>4.21</v>
      </c>
      <c r="F166" s="111">
        <v>0.62</v>
      </c>
      <c r="G166" s="111"/>
    </row>
    <row r="167" spans="1:7" ht="15.75" x14ac:dyDescent="0.2">
      <c r="A167" s="110" t="s">
        <v>8</v>
      </c>
      <c r="B167" s="111">
        <v>1.72</v>
      </c>
      <c r="C167" s="111">
        <v>81</v>
      </c>
      <c r="D167" s="115">
        <v>2.5</v>
      </c>
      <c r="E167" s="111">
        <v>4.25</v>
      </c>
      <c r="F167" s="111">
        <v>0.84</v>
      </c>
      <c r="G167" s="111"/>
    </row>
    <row r="168" spans="1:7" ht="15.75" x14ac:dyDescent="0.2">
      <c r="A168" s="110" t="s">
        <v>9</v>
      </c>
      <c r="B168" s="111">
        <v>1.48</v>
      </c>
      <c r="C168" s="111">
        <v>105.36</v>
      </c>
      <c r="D168" s="115">
        <v>5</v>
      </c>
      <c r="E168" s="111">
        <v>3.88</v>
      </c>
      <c r="F168" s="111">
        <v>0.72</v>
      </c>
      <c r="G168" s="111"/>
    </row>
    <row r="169" spans="1:7" ht="15.75" x14ac:dyDescent="0.2">
      <c r="A169" s="110" t="s">
        <v>10</v>
      </c>
      <c r="B169" s="111">
        <v>1.35</v>
      </c>
      <c r="C169" s="111">
        <v>36.840000000000003</v>
      </c>
      <c r="D169" s="115">
        <v>2.5</v>
      </c>
      <c r="E169" s="111">
        <v>5.09</v>
      </c>
      <c r="F169" s="111">
        <v>1.22</v>
      </c>
      <c r="G169" s="111"/>
    </row>
    <row r="170" spans="1:7" ht="15.75" x14ac:dyDescent="0.2">
      <c r="A170" s="110" t="s">
        <v>11</v>
      </c>
      <c r="B170" s="111">
        <v>1.95</v>
      </c>
      <c r="C170" s="111">
        <v>84</v>
      </c>
      <c r="D170" s="115">
        <v>5</v>
      </c>
      <c r="E170" s="111">
        <v>3.8</v>
      </c>
      <c r="F170" s="111">
        <v>0.44</v>
      </c>
      <c r="G170" s="111"/>
    </row>
    <row r="171" spans="1:7" ht="15.75" x14ac:dyDescent="0.2">
      <c r="A171" s="110" t="s">
        <v>12</v>
      </c>
      <c r="B171" s="111">
        <v>2.2000000000000002</v>
      </c>
      <c r="C171" s="111"/>
      <c r="D171" s="115"/>
      <c r="E171" s="111">
        <v>3.99</v>
      </c>
      <c r="F171" s="111">
        <v>0.72</v>
      </c>
      <c r="G171" s="111"/>
    </row>
    <row r="172" spans="1:7" ht="15.75" x14ac:dyDescent="0.2">
      <c r="A172" s="114" t="s">
        <v>1</v>
      </c>
      <c r="B172" s="111">
        <v>1.1599999999999999</v>
      </c>
      <c r="C172" s="111">
        <v>60</v>
      </c>
      <c r="D172" s="116" t="s">
        <v>69</v>
      </c>
      <c r="E172" s="111">
        <v>4.33</v>
      </c>
      <c r="F172" s="111">
        <v>0.72</v>
      </c>
      <c r="G172" s="111"/>
    </row>
    <row r="173" spans="1:7" ht="15.75" x14ac:dyDescent="0.2">
      <c r="A173" s="110" t="s">
        <v>13</v>
      </c>
      <c r="B173" s="111">
        <v>0.84</v>
      </c>
      <c r="C173" s="111">
        <v>69.48</v>
      </c>
      <c r="D173" s="115">
        <v>2.5</v>
      </c>
      <c r="E173" s="111">
        <v>2.2400000000000002</v>
      </c>
      <c r="F173" s="111">
        <v>0.48</v>
      </c>
      <c r="G173" s="111">
        <v>43.2</v>
      </c>
    </row>
    <row r="174" spans="1:7" ht="15.75" x14ac:dyDescent="0.2">
      <c r="A174" s="140" t="s">
        <v>103</v>
      </c>
      <c r="B174" s="148"/>
      <c r="C174" s="148"/>
      <c r="D174" s="149"/>
      <c r="E174" s="148"/>
      <c r="F174" s="148"/>
      <c r="G174" s="148"/>
    </row>
    <row r="176" spans="1:7" ht="47.25" x14ac:dyDescent="0.2">
      <c r="A176" s="107" t="s">
        <v>71</v>
      </c>
      <c r="B176" s="108" t="s">
        <v>62</v>
      </c>
      <c r="C176" s="109" t="s">
        <v>63</v>
      </c>
      <c r="D176" s="109" t="s">
        <v>64</v>
      </c>
      <c r="E176" s="109" t="s">
        <v>65</v>
      </c>
      <c r="F176" s="109" t="s">
        <v>66</v>
      </c>
      <c r="G176" s="109" t="s">
        <v>21</v>
      </c>
    </row>
    <row r="177" spans="1:7" ht="15.75" x14ac:dyDescent="0.2">
      <c r="A177" s="110" t="s">
        <v>2</v>
      </c>
      <c r="B177" s="111">
        <v>1.5</v>
      </c>
      <c r="C177" s="111">
        <v>31</v>
      </c>
      <c r="D177" s="112">
        <v>2.5</v>
      </c>
      <c r="E177" s="111">
        <v>2.7</v>
      </c>
      <c r="F177" s="111">
        <v>0.3</v>
      </c>
      <c r="G177" s="111"/>
    </row>
    <row r="178" spans="1:7" ht="15.75" x14ac:dyDescent="0.2">
      <c r="A178" s="110" t="s">
        <v>3</v>
      </c>
      <c r="B178" s="111">
        <v>1.87</v>
      </c>
      <c r="C178" s="111">
        <v>65.64</v>
      </c>
      <c r="D178" s="112" t="s">
        <v>77</v>
      </c>
      <c r="E178" s="111">
        <v>2.84</v>
      </c>
      <c r="F178" s="111">
        <v>0.54</v>
      </c>
      <c r="G178" s="111"/>
    </row>
    <row r="179" spans="1:7" ht="15.75" x14ac:dyDescent="0.2">
      <c r="A179" s="110" t="s">
        <v>4</v>
      </c>
      <c r="B179" s="111">
        <v>1.06</v>
      </c>
      <c r="C179" s="111">
        <v>122.4</v>
      </c>
      <c r="D179" s="112">
        <v>2.5</v>
      </c>
      <c r="E179" s="111">
        <v>4.7300000000000004</v>
      </c>
      <c r="F179" s="111">
        <v>0.72</v>
      </c>
      <c r="G179" s="111"/>
    </row>
    <row r="180" spans="1:7" ht="15.75" x14ac:dyDescent="0.2">
      <c r="A180" s="110" t="s">
        <v>5</v>
      </c>
      <c r="B180" s="111">
        <v>1.25</v>
      </c>
      <c r="C180" s="111">
        <v>49.08</v>
      </c>
      <c r="D180" s="113" t="s">
        <v>68</v>
      </c>
      <c r="E180" s="111">
        <v>4</v>
      </c>
      <c r="F180" s="111">
        <v>0.64</v>
      </c>
      <c r="G180" s="111"/>
    </row>
    <row r="181" spans="1:7" ht="15.75" x14ac:dyDescent="0.2">
      <c r="A181" s="110" t="s">
        <v>6</v>
      </c>
      <c r="B181" s="111">
        <v>1.55</v>
      </c>
      <c r="C181" s="111">
        <v>39</v>
      </c>
      <c r="D181" s="112">
        <v>12</v>
      </c>
      <c r="E181" s="111">
        <v>3.98</v>
      </c>
      <c r="F181" s="111">
        <v>0.84</v>
      </c>
      <c r="G181" s="111"/>
    </row>
    <row r="182" spans="1:7" ht="15.75" x14ac:dyDescent="0.2">
      <c r="A182" s="110" t="s">
        <v>7</v>
      </c>
      <c r="B182" s="111">
        <v>0.75</v>
      </c>
      <c r="C182" s="111">
        <v>108</v>
      </c>
      <c r="D182" s="112">
        <v>5</v>
      </c>
      <c r="E182" s="111">
        <v>3.76</v>
      </c>
      <c r="F182" s="111">
        <v>1.01</v>
      </c>
      <c r="G182" s="111">
        <v>144</v>
      </c>
    </row>
    <row r="183" spans="1:7" ht="15.75" x14ac:dyDescent="0.2">
      <c r="A183" s="110" t="s">
        <v>14</v>
      </c>
      <c r="B183" s="111">
        <v>1.08</v>
      </c>
      <c r="C183" s="111">
        <v>99</v>
      </c>
      <c r="D183" s="112">
        <v>5</v>
      </c>
      <c r="E183" s="111">
        <v>2.89</v>
      </c>
      <c r="F183" s="111">
        <v>0.67</v>
      </c>
      <c r="G183" s="111">
        <v>55.8</v>
      </c>
    </row>
    <row r="184" spans="1:7" ht="15.75" x14ac:dyDescent="0.2">
      <c r="A184" s="114" t="s">
        <v>30</v>
      </c>
      <c r="B184" s="111">
        <v>1.84</v>
      </c>
      <c r="C184" s="111">
        <v>30.72</v>
      </c>
      <c r="D184" s="112">
        <v>2.5</v>
      </c>
      <c r="E184" s="111">
        <v>4.58</v>
      </c>
      <c r="F184" s="111">
        <v>0</v>
      </c>
      <c r="G184" s="111"/>
    </row>
    <row r="185" spans="1:7" ht="15.75" x14ac:dyDescent="0.2">
      <c r="A185" s="110" t="s">
        <v>0</v>
      </c>
      <c r="B185" s="111">
        <v>1.04</v>
      </c>
      <c r="C185" s="111">
        <v>119.28</v>
      </c>
      <c r="D185" s="115">
        <v>5</v>
      </c>
      <c r="E185" s="111">
        <v>4.21</v>
      </c>
      <c r="F185" s="111">
        <v>0.62</v>
      </c>
      <c r="G185" s="111"/>
    </row>
    <row r="186" spans="1:7" ht="15.75" x14ac:dyDescent="0.2">
      <c r="A186" s="110" t="s">
        <v>8</v>
      </c>
      <c r="B186" s="111">
        <v>1.72</v>
      </c>
      <c r="C186" s="111">
        <v>81</v>
      </c>
      <c r="D186" s="115">
        <v>2.5</v>
      </c>
      <c r="E186" s="111">
        <v>4.25</v>
      </c>
      <c r="F186" s="111">
        <v>0.84</v>
      </c>
      <c r="G186" s="111"/>
    </row>
    <row r="187" spans="1:7" ht="15.75" x14ac:dyDescent="0.2">
      <c r="A187" s="110" t="s">
        <v>9</v>
      </c>
      <c r="B187" s="111">
        <v>1.48</v>
      </c>
      <c r="C187" s="111">
        <v>105.36</v>
      </c>
      <c r="D187" s="115">
        <v>5</v>
      </c>
      <c r="E187" s="111">
        <v>3.88</v>
      </c>
      <c r="F187" s="111">
        <v>0.72</v>
      </c>
      <c r="G187" s="111"/>
    </row>
    <row r="188" spans="1:7" ht="15.75" x14ac:dyDescent="0.2">
      <c r="A188" s="110" t="s">
        <v>10</v>
      </c>
      <c r="B188" s="111">
        <v>1.35</v>
      </c>
      <c r="C188" s="111">
        <v>36.840000000000003</v>
      </c>
      <c r="D188" s="115">
        <v>2.5</v>
      </c>
      <c r="E188" s="111">
        <v>5.41</v>
      </c>
      <c r="F188" s="111">
        <v>1.33</v>
      </c>
      <c r="G188" s="111"/>
    </row>
    <row r="189" spans="1:7" ht="15.75" x14ac:dyDescent="0.2">
      <c r="A189" s="110" t="s">
        <v>11</v>
      </c>
      <c r="B189" s="111">
        <v>1.75</v>
      </c>
      <c r="C189" s="111">
        <v>84</v>
      </c>
      <c r="D189" s="115">
        <v>5</v>
      </c>
      <c r="E189" s="111">
        <v>3.58</v>
      </c>
      <c r="F189" s="111">
        <v>0.43</v>
      </c>
      <c r="G189" s="111"/>
    </row>
    <row r="190" spans="1:7" ht="15.75" x14ac:dyDescent="0.2">
      <c r="A190" s="110" t="s">
        <v>12</v>
      </c>
      <c r="B190" s="111">
        <v>2.2000000000000002</v>
      </c>
      <c r="C190" s="111"/>
      <c r="D190" s="115"/>
      <c r="E190" s="111">
        <v>3.99</v>
      </c>
      <c r="F190" s="111">
        <v>0.72</v>
      </c>
      <c r="G190" s="111"/>
    </row>
    <row r="191" spans="1:7" ht="15.75" x14ac:dyDescent="0.2">
      <c r="A191" s="114" t="s">
        <v>1</v>
      </c>
      <c r="B191" s="111">
        <v>1.0900000000000001</v>
      </c>
      <c r="C191" s="111">
        <v>48</v>
      </c>
      <c r="D191" s="116" t="s">
        <v>69</v>
      </c>
      <c r="E191" s="111">
        <v>3.95</v>
      </c>
      <c r="F191" s="111">
        <v>0.65</v>
      </c>
      <c r="G191" s="111"/>
    </row>
    <row r="192" spans="1:7" ht="15.75" x14ac:dyDescent="0.2">
      <c r="A192" s="110" t="s">
        <v>13</v>
      </c>
      <c r="B192" s="111">
        <v>0.84</v>
      </c>
      <c r="C192" s="111">
        <v>65.28</v>
      </c>
      <c r="D192" s="115">
        <v>2.5</v>
      </c>
      <c r="E192" s="111">
        <v>2.13</v>
      </c>
      <c r="F192" s="111">
        <v>0.45</v>
      </c>
      <c r="G192" s="111">
        <v>31.2</v>
      </c>
    </row>
    <row r="195" spans="1:7" ht="47.25" x14ac:dyDescent="0.2">
      <c r="A195" s="107" t="s">
        <v>70</v>
      </c>
      <c r="B195" s="108" t="s">
        <v>62</v>
      </c>
      <c r="C195" s="109" t="s">
        <v>63</v>
      </c>
      <c r="D195" s="109" t="s">
        <v>64</v>
      </c>
      <c r="E195" s="109" t="s">
        <v>65</v>
      </c>
      <c r="F195" s="109" t="s">
        <v>66</v>
      </c>
      <c r="G195" s="109" t="s">
        <v>21</v>
      </c>
    </row>
    <row r="196" spans="1:7" ht="15.75" x14ac:dyDescent="0.2">
      <c r="A196" s="110" t="s">
        <v>2</v>
      </c>
      <c r="B196" s="111">
        <v>1.5</v>
      </c>
      <c r="C196" s="111">
        <v>31</v>
      </c>
      <c r="D196" s="112"/>
      <c r="E196" s="111">
        <v>2.7</v>
      </c>
      <c r="F196" s="111">
        <v>0.3</v>
      </c>
      <c r="G196" s="111"/>
    </row>
    <row r="197" spans="1:7" ht="15.75" x14ac:dyDescent="0.2">
      <c r="A197" s="110" t="s">
        <v>3</v>
      </c>
      <c r="B197" s="111">
        <v>1.75</v>
      </c>
      <c r="C197" s="111">
        <v>61.32</v>
      </c>
      <c r="D197" s="112"/>
      <c r="E197" s="111">
        <v>2.74</v>
      </c>
      <c r="F197" s="111">
        <v>0.53</v>
      </c>
      <c r="G197" s="111"/>
    </row>
    <row r="198" spans="1:7" ht="15.75" x14ac:dyDescent="0.2">
      <c r="A198" s="110" t="s">
        <v>4</v>
      </c>
      <c r="B198" s="111">
        <v>1.06</v>
      </c>
      <c r="C198" s="111">
        <v>122.4</v>
      </c>
      <c r="D198" s="112"/>
      <c r="E198" s="111">
        <v>4.68</v>
      </c>
      <c r="F198" s="111">
        <v>0.72</v>
      </c>
      <c r="G198" s="111"/>
    </row>
    <row r="199" spans="1:7" ht="15.75" x14ac:dyDescent="0.2">
      <c r="A199" s="110" t="s">
        <v>5</v>
      </c>
      <c r="B199" s="111">
        <v>1.25</v>
      </c>
      <c r="C199" s="111">
        <v>49.08</v>
      </c>
      <c r="D199" s="113"/>
      <c r="E199" s="111">
        <v>4.0999999999999996</v>
      </c>
      <c r="F199" s="111">
        <v>0.68</v>
      </c>
      <c r="G199" s="111"/>
    </row>
    <row r="200" spans="1:7" ht="15.75" x14ac:dyDescent="0.2">
      <c r="A200" s="110" t="s">
        <v>6</v>
      </c>
      <c r="B200" s="111">
        <v>1.55</v>
      </c>
      <c r="C200" s="111">
        <v>39</v>
      </c>
      <c r="D200" s="112"/>
      <c r="E200" s="111">
        <v>3.98</v>
      </c>
      <c r="F200" s="111">
        <v>0.84</v>
      </c>
      <c r="G200" s="111"/>
    </row>
    <row r="201" spans="1:7" ht="15.75" x14ac:dyDescent="0.2">
      <c r="A201" s="110" t="s">
        <v>7</v>
      </c>
      <c r="B201" s="111">
        <v>0.75</v>
      </c>
      <c r="C201" s="111">
        <v>108</v>
      </c>
      <c r="D201" s="112"/>
      <c r="E201" s="111">
        <v>3.76</v>
      </c>
      <c r="F201" s="111">
        <v>1.0900000000000001</v>
      </c>
      <c r="G201" s="111">
        <v>156</v>
      </c>
    </row>
    <row r="202" spans="1:7" ht="15.75" x14ac:dyDescent="0.2">
      <c r="A202" s="110" t="s">
        <v>14</v>
      </c>
      <c r="B202" s="111">
        <v>1.08</v>
      </c>
      <c r="C202" s="111">
        <v>99</v>
      </c>
      <c r="D202" s="112"/>
      <c r="E202" s="111">
        <v>2.89</v>
      </c>
      <c r="F202" s="111">
        <v>0.67</v>
      </c>
      <c r="G202" s="111">
        <v>55.8</v>
      </c>
    </row>
    <row r="203" spans="1:7" ht="15.75" x14ac:dyDescent="0.2">
      <c r="A203" s="114" t="s">
        <v>30</v>
      </c>
      <c r="B203" s="111">
        <v>1.84</v>
      </c>
      <c r="C203" s="111">
        <v>30.72</v>
      </c>
      <c r="D203" s="112"/>
      <c r="E203" s="111">
        <v>4.58</v>
      </c>
      <c r="F203" s="111"/>
      <c r="G203" s="111"/>
    </row>
    <row r="204" spans="1:7" ht="15.75" x14ac:dyDescent="0.2">
      <c r="A204" s="110" t="s">
        <v>0</v>
      </c>
      <c r="B204" s="111">
        <v>1.04</v>
      </c>
      <c r="C204" s="111">
        <v>111.24</v>
      </c>
      <c r="D204" s="115"/>
      <c r="E204" s="111">
        <v>4.3600000000000003</v>
      </c>
      <c r="F204" s="111">
        <v>0.62</v>
      </c>
      <c r="G204" s="111"/>
    </row>
    <row r="205" spans="1:7" ht="15.75" x14ac:dyDescent="0.2">
      <c r="A205" s="110" t="s">
        <v>8</v>
      </c>
      <c r="B205" s="111">
        <v>1.72</v>
      </c>
      <c r="C205" s="111">
        <v>81</v>
      </c>
      <c r="D205" s="115"/>
      <c r="E205" s="111">
        <v>4.25</v>
      </c>
      <c r="F205" s="111">
        <v>0.86</v>
      </c>
      <c r="G205" s="111"/>
    </row>
    <row r="206" spans="1:7" ht="15.75" x14ac:dyDescent="0.2">
      <c r="A206" s="110" t="s">
        <v>9</v>
      </c>
      <c r="B206" s="111">
        <v>1.48</v>
      </c>
      <c r="C206" s="111">
        <v>105.36</v>
      </c>
      <c r="D206" s="115"/>
      <c r="E206" s="111">
        <v>3.88</v>
      </c>
      <c r="F206" s="111">
        <v>0.72</v>
      </c>
      <c r="G206" s="111"/>
    </row>
    <row r="207" spans="1:7" ht="15.75" x14ac:dyDescent="0.2">
      <c r="A207" s="110" t="s">
        <v>10</v>
      </c>
      <c r="B207" s="111">
        <v>1.35</v>
      </c>
      <c r="C207" s="111">
        <v>36.840000000000003</v>
      </c>
      <c r="D207" s="115"/>
      <c r="E207" s="111">
        <v>4.1500000000000004</v>
      </c>
      <c r="F207" s="111">
        <v>1.02</v>
      </c>
      <c r="G207" s="111"/>
    </row>
    <row r="208" spans="1:7" ht="15.75" x14ac:dyDescent="0.2">
      <c r="A208" s="110" t="s">
        <v>11</v>
      </c>
      <c r="B208" s="111">
        <v>1.75</v>
      </c>
      <c r="C208" s="111">
        <v>84</v>
      </c>
      <c r="D208" s="115"/>
      <c r="E208" s="111">
        <v>3.58</v>
      </c>
      <c r="F208" s="111">
        <v>0.43</v>
      </c>
      <c r="G208" s="111"/>
    </row>
    <row r="209" spans="1:7" ht="15.75" x14ac:dyDescent="0.2">
      <c r="A209" s="110" t="s">
        <v>12</v>
      </c>
      <c r="B209" s="111">
        <v>2.2000000000000002</v>
      </c>
      <c r="C209" s="111"/>
      <c r="D209" s="115"/>
      <c r="E209" s="111">
        <v>3.63</v>
      </c>
      <c r="F209" s="111">
        <v>0.66</v>
      </c>
      <c r="G209" s="111"/>
    </row>
    <row r="210" spans="1:7" ht="15.75" x14ac:dyDescent="0.2">
      <c r="A210" s="114" t="s">
        <v>1</v>
      </c>
      <c r="B210" s="111">
        <v>1.0900000000000001</v>
      </c>
      <c r="C210" s="111">
        <v>48</v>
      </c>
      <c r="D210" s="116"/>
      <c r="E210" s="111">
        <v>3.77</v>
      </c>
      <c r="F210" s="111">
        <v>0.61</v>
      </c>
      <c r="G210" s="111"/>
    </row>
    <row r="211" spans="1:7" ht="15.75" x14ac:dyDescent="0.2">
      <c r="A211" s="110" t="s">
        <v>13</v>
      </c>
      <c r="B211" s="111">
        <v>0.84</v>
      </c>
      <c r="C211" s="111">
        <v>65.28</v>
      </c>
      <c r="D211" s="115"/>
      <c r="E211" s="111">
        <v>2.2200000000000002</v>
      </c>
      <c r="F211" s="111">
        <v>0.38</v>
      </c>
      <c r="G211" s="111">
        <v>31.2</v>
      </c>
    </row>
  </sheetData>
  <sheetProtection algorithmName="SHA-512" hashValue="xiPcEW/Mxp7DYPiZWke5loVJZA26NutWQgiArBmUfgX20KR9KLAsu5uley/JJP+LRYz9ehI07dv/mmutqTDgtQ==" saltValue="4trFmKgiJ9tMEq65O8JD6w==" spinCount="100000" sheet="1" objects="1" scenarios="1"/>
  <mergeCells count="6">
    <mergeCell ref="J100:N100"/>
    <mergeCell ref="J1:N1"/>
    <mergeCell ref="J21:N21"/>
    <mergeCell ref="J41:N41"/>
    <mergeCell ref="J61:N61"/>
    <mergeCell ref="J81:N81"/>
  </mergeCell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3</vt:i4>
      </vt:variant>
    </vt:vector>
  </HeadingPairs>
  <TitlesOfParts>
    <vt:vector size="25" baseType="lpstr">
      <vt:lpstr>Berechnungstool 2025</vt:lpstr>
      <vt:lpstr>Entwicklung seit 2015</vt:lpstr>
      <vt:lpstr>Entwicklung der Gebühren</vt:lpstr>
      <vt:lpstr>2015-2022</vt:lpstr>
      <vt:lpstr>Unterschiedswerte 2018</vt:lpstr>
      <vt:lpstr>Fallbeispiele</vt:lpstr>
      <vt:lpstr>Datenbasis 2025</vt:lpstr>
      <vt:lpstr>Datenbasis 2024</vt:lpstr>
      <vt:lpstr>Datenbasis 2023</vt:lpstr>
      <vt:lpstr>Datenbasis 2022</vt:lpstr>
      <vt:lpstr>Datenbasis 2021</vt:lpstr>
      <vt:lpstr>Datenbasis 2020</vt:lpstr>
      <vt:lpstr>Datenbasis 2019</vt:lpstr>
      <vt:lpstr>Datenbasis 2018</vt:lpstr>
      <vt:lpstr>Datenbasis 2017</vt:lpstr>
      <vt:lpstr>Datenbasis 2016</vt:lpstr>
      <vt:lpstr>Datenbasis 2015</vt:lpstr>
      <vt:lpstr>Datenbasis 2014</vt:lpstr>
      <vt:lpstr>Datenbasis 2013</vt:lpstr>
      <vt:lpstr>Änderung für Auswertung 2015</vt:lpstr>
      <vt:lpstr>Vergleich 2009_2015</vt:lpstr>
      <vt:lpstr>Grafik</vt:lpstr>
      <vt:lpstr>'Berechnungstool 2025'!Druckbereich</vt:lpstr>
      <vt:lpstr>'Entwicklung seit 2015'!Druckbereich</vt:lpstr>
      <vt:lpstr>Grafik!Druckbereich</vt:lpstr>
    </vt:vector>
  </TitlesOfParts>
  <Company>IHK Lippe zu Detmold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G.Bergner-Pieper</dc:creator>
  <cp:lastModifiedBy>Carl, Matthias</cp:lastModifiedBy>
  <cp:lastPrinted>2015-04-21T11:22:32Z</cp:lastPrinted>
  <dcterms:created xsi:type="dcterms:W3CDTF">2007-03-06T13:14:41Z</dcterms:created>
  <dcterms:modified xsi:type="dcterms:W3CDTF">2025-04-09T11:26:08Z</dcterms:modified>
</cp:coreProperties>
</file>