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usdruckerei\Weidner\Hebesätze_Steuerbelastung_Tabellen\Internet_Downloads_Blattschutz\2019\"/>
    </mc:Choice>
  </mc:AlternateContent>
  <xr:revisionPtr revIDLastSave="0" documentId="13_ncr:40009_{1A605A3B-0889-425A-AD7B-267CBB520147}" xr6:coauthVersionLast="45" xr6:coauthVersionMax="45" xr10:uidLastSave="{00000000-0000-0000-0000-000000000000}"/>
  <workbookProtection workbookAlgorithmName="SHA-512" workbookHashValue="Q9eMxrVY7h2S+LsA9YdzGlKvukcGSdhxQRk3iXURw3gV+HoeOMlLbiVKrRzUag8ZG1V8/tbMYwiz6dTDiDDzEw==" workbookSaltValue="p5uJQVTo2VWbLexxmtwH/w==" workbookSpinCount="100000" lockStructure="1"/>
  <bookViews>
    <workbookView showSheetTabs="0" xWindow="-120" yWindow="-120" windowWidth="29040" windowHeight="15840" autoFilterDateGrouping="0"/>
  </bookViews>
  <sheets>
    <sheet name="Tabelle1" sheetId="1" r:id="rId1"/>
    <sheet name="Einkommensteuer" sheetId="2" r:id="rId2"/>
  </sheets>
  <definedNames>
    <definedName name="Gewinn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" l="1"/>
  <c r="C11" i="2"/>
  <c r="C10" i="2"/>
  <c r="C9" i="2"/>
  <c r="C3" i="2"/>
  <c r="C4" i="2"/>
  <c r="C5" i="2"/>
  <c r="C6" i="2"/>
  <c r="C7" i="2"/>
  <c r="C8" i="2"/>
  <c r="C2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8" i="1"/>
  <c r="D8" i="1" s="1"/>
  <c r="H8" i="1" s="1"/>
  <c r="I8" i="1" s="1"/>
  <c r="C9" i="1"/>
  <c r="D9" i="1" s="1"/>
  <c r="E9" i="1" s="1"/>
  <c r="C10" i="1"/>
  <c r="D10" i="1" s="1"/>
  <c r="E10" i="1" s="1"/>
  <c r="C11" i="1"/>
  <c r="D11" i="1" s="1"/>
  <c r="H11" i="1" s="1"/>
  <c r="I11" i="1" s="1"/>
  <c r="J11" i="1" s="1"/>
  <c r="C12" i="1"/>
  <c r="D12" i="1" s="1"/>
  <c r="H12" i="1" s="1"/>
  <c r="I12" i="1" s="1"/>
  <c r="C13" i="1"/>
  <c r="D13" i="1" s="1"/>
  <c r="H13" i="1" s="1"/>
  <c r="I13" i="1" s="1"/>
  <c r="C14" i="1"/>
  <c r="D14" i="1" s="1"/>
  <c r="H14" i="1" s="1"/>
  <c r="I14" i="1" s="1"/>
  <c r="C15" i="1"/>
  <c r="D15" i="1" s="1"/>
  <c r="E15" i="1" s="1"/>
  <c r="C16" i="1"/>
  <c r="D16" i="1" s="1"/>
  <c r="E16" i="1" s="1"/>
  <c r="C17" i="1"/>
  <c r="D17" i="1" s="1"/>
  <c r="E17" i="1" s="1"/>
  <c r="C18" i="1"/>
  <c r="D18" i="1" s="1"/>
  <c r="E18" i="1" s="1"/>
  <c r="C19" i="1"/>
  <c r="D19" i="1" s="1"/>
  <c r="E19" i="1" s="1"/>
  <c r="C20" i="1"/>
  <c r="D20" i="1" s="1"/>
  <c r="C21" i="1"/>
  <c r="D21" i="1" s="1"/>
  <c r="H21" i="1" s="1"/>
  <c r="I21" i="1" s="1"/>
  <c r="C22" i="1"/>
  <c r="D22" i="1" s="1"/>
  <c r="C23" i="1"/>
  <c r="D23" i="1" s="1"/>
  <c r="C24" i="1"/>
  <c r="D24" i="1" s="1"/>
  <c r="H24" i="1" s="1"/>
  <c r="I24" i="1" s="1"/>
  <c r="C25" i="1"/>
  <c r="D25" i="1" s="1"/>
  <c r="H25" i="1" s="1"/>
  <c r="I25" i="1" s="1"/>
  <c r="C26" i="1"/>
  <c r="D26" i="1" s="1"/>
  <c r="H26" i="1" s="1"/>
  <c r="I26" i="1" s="1"/>
  <c r="C27" i="1"/>
  <c r="D27" i="1" s="1"/>
  <c r="E27" i="1" s="1"/>
  <c r="C28" i="1"/>
  <c r="D28" i="1" s="1"/>
  <c r="H28" i="1" s="1"/>
  <c r="I28" i="1" s="1"/>
  <c r="C29" i="1"/>
  <c r="D29" i="1" s="1"/>
  <c r="C30" i="1"/>
  <c r="D30" i="1" s="1"/>
  <c r="C31" i="1"/>
  <c r="D31" i="1" s="1"/>
  <c r="C32" i="1"/>
  <c r="D32" i="1" s="1"/>
  <c r="H32" i="1" s="1"/>
  <c r="I32" i="1" s="1"/>
  <c r="C33" i="1"/>
  <c r="D33" i="1" s="1"/>
  <c r="H33" i="1" s="1"/>
  <c r="C34" i="1"/>
  <c r="D34" i="1" s="1"/>
  <c r="E34" i="1" s="1"/>
  <c r="C35" i="1"/>
  <c r="D35" i="1" s="1"/>
  <c r="H35" i="1" s="1"/>
  <c r="C36" i="1"/>
  <c r="D36" i="1" s="1"/>
  <c r="C37" i="1"/>
  <c r="D37" i="1" s="1"/>
  <c r="H37" i="1" s="1"/>
  <c r="I37" i="1" s="1"/>
  <c r="J37" i="1" s="1"/>
  <c r="K37" i="1" s="1"/>
  <c r="C38" i="1"/>
  <c r="D38" i="1" s="1"/>
  <c r="E38" i="1" s="1"/>
  <c r="C39" i="1"/>
  <c r="D39" i="1" s="1"/>
  <c r="C40" i="1"/>
  <c r="D40" i="1" s="1"/>
  <c r="H40" i="1" s="1"/>
  <c r="C41" i="1"/>
  <c r="D41" i="1" s="1"/>
  <c r="H41" i="1" s="1"/>
  <c r="I41" i="1" s="1"/>
  <c r="C42" i="1"/>
  <c r="D42" i="1" s="1"/>
  <c r="H42" i="1" s="1"/>
  <c r="C43" i="1"/>
  <c r="D43" i="1" s="1"/>
  <c r="E43" i="1" s="1"/>
  <c r="C44" i="1"/>
  <c r="D44" i="1" s="1"/>
  <c r="E44" i="1" s="1"/>
  <c r="C45" i="1"/>
  <c r="D45" i="1" s="1"/>
  <c r="F45" i="1" s="1"/>
  <c r="G45" i="1" s="1"/>
  <c r="C46" i="1"/>
  <c r="D46" i="1" s="1"/>
  <c r="C47" i="1"/>
  <c r="D47" i="1" s="1"/>
  <c r="H47" i="1" s="1"/>
  <c r="I47" i="1" s="1"/>
  <c r="C7" i="1"/>
  <c r="D7" i="1" s="1"/>
  <c r="E36" i="1"/>
  <c r="H44" i="1"/>
  <c r="H34" i="1"/>
  <c r="I34" i="1" s="1"/>
  <c r="K11" i="1" l="1"/>
  <c r="E11" i="1"/>
  <c r="J25" i="1"/>
  <c r="K25" i="1" s="1"/>
  <c r="F25" i="1"/>
  <c r="G25" i="1" s="1"/>
  <c r="F7" i="1"/>
  <c r="G7" i="1" s="1"/>
  <c r="F46" i="1"/>
  <c r="G46" i="1" s="1"/>
  <c r="H9" i="1"/>
  <c r="I9" i="1" s="1"/>
  <c r="J9" i="1" s="1"/>
  <c r="K9" i="1" s="1"/>
  <c r="H17" i="1"/>
  <c r="I17" i="1" s="1"/>
  <c r="J17" i="1" s="1"/>
  <c r="K17" i="1" s="1"/>
  <c r="E42" i="1"/>
  <c r="F17" i="1"/>
  <c r="G17" i="1" s="1"/>
  <c r="F13" i="1"/>
  <c r="G13" i="1" s="1"/>
  <c r="I44" i="1"/>
  <c r="J44" i="1" s="1"/>
  <c r="K44" i="1" s="1"/>
  <c r="E12" i="1"/>
  <c r="F37" i="1"/>
  <c r="G37" i="1" s="1"/>
  <c r="F43" i="1"/>
  <c r="G43" i="1" s="1"/>
  <c r="E47" i="1"/>
  <c r="E41" i="1"/>
  <c r="F18" i="1"/>
  <c r="G18" i="1" s="1"/>
  <c r="J34" i="1"/>
  <c r="K34" i="1" s="1"/>
  <c r="E25" i="1"/>
  <c r="E33" i="1"/>
  <c r="F9" i="1"/>
  <c r="G9" i="1" s="1"/>
  <c r="H18" i="1"/>
  <c r="I18" i="1" s="1"/>
  <c r="F34" i="1"/>
  <c r="G34" i="1" s="1"/>
  <c r="F42" i="1"/>
  <c r="G42" i="1" s="1"/>
  <c r="F44" i="1"/>
  <c r="G44" i="1" s="1"/>
  <c r="H45" i="1"/>
  <c r="I45" i="1" s="1"/>
  <c r="F41" i="1"/>
  <c r="G41" i="1" s="1"/>
  <c r="E35" i="1"/>
  <c r="F36" i="1"/>
  <c r="G36" i="1" s="1"/>
  <c r="J26" i="1"/>
  <c r="K26" i="1" s="1"/>
  <c r="E39" i="1"/>
  <c r="F39" i="1"/>
  <c r="G39" i="1" s="1"/>
  <c r="H39" i="1"/>
  <c r="I39" i="1" s="1"/>
  <c r="J39" i="1" s="1"/>
  <c r="K39" i="1" s="1"/>
  <c r="I35" i="1"/>
  <c r="J35" i="1" s="1"/>
  <c r="K35" i="1" s="1"/>
  <c r="I33" i="1"/>
  <c r="J33" i="1" s="1"/>
  <c r="K33" i="1" s="1"/>
  <c r="H31" i="1"/>
  <c r="I31" i="1" s="1"/>
  <c r="E29" i="1"/>
  <c r="F29" i="1"/>
  <c r="G29" i="1" s="1"/>
  <c r="H29" i="1"/>
  <c r="I29" i="1" s="1"/>
  <c r="E23" i="1"/>
  <c r="H23" i="1"/>
  <c r="I23" i="1" s="1"/>
  <c r="I40" i="1"/>
  <c r="J40" i="1" s="1"/>
  <c r="K40" i="1" s="1"/>
  <c r="H30" i="1"/>
  <c r="I30" i="1" s="1"/>
  <c r="E30" i="1"/>
  <c r="J30" i="1"/>
  <c r="K30" i="1" s="1"/>
  <c r="F30" i="1"/>
  <c r="G30" i="1" s="1"/>
  <c r="J47" i="1"/>
  <c r="K47" i="1" s="1"/>
  <c r="F10" i="1"/>
  <c r="G10" i="1" s="1"/>
  <c r="E28" i="1"/>
  <c r="F33" i="1"/>
  <c r="G33" i="1" s="1"/>
  <c r="F40" i="1"/>
  <c r="G40" i="1" s="1"/>
  <c r="E40" i="1"/>
  <c r="H43" i="1"/>
  <c r="I43" i="1" s="1"/>
  <c r="E46" i="1"/>
  <c r="E37" i="1"/>
  <c r="J12" i="1"/>
  <c r="K12" i="1" s="1"/>
  <c r="I42" i="1"/>
  <c r="J42" i="1" s="1"/>
  <c r="K42" i="1" s="1"/>
  <c r="E7" i="1"/>
  <c r="H7" i="1"/>
  <c r="I7" i="1" s="1"/>
  <c r="H38" i="1"/>
  <c r="F38" i="1"/>
  <c r="G38" i="1" s="1"/>
  <c r="E31" i="1"/>
  <c r="F31" i="1"/>
  <c r="G31" i="1" s="1"/>
  <c r="F22" i="1"/>
  <c r="G22" i="1" s="1"/>
  <c r="E20" i="1"/>
  <c r="F20" i="1"/>
  <c r="G20" i="1" s="1"/>
  <c r="H20" i="1"/>
  <c r="F19" i="1"/>
  <c r="G19" i="1" s="1"/>
  <c r="E8" i="1"/>
  <c r="F8" i="1"/>
  <c r="G8" i="1" s="1"/>
  <c r="H10" i="1"/>
  <c r="I10" i="1" s="1"/>
  <c r="F11" i="1"/>
  <c r="G11" i="1" s="1"/>
  <c r="F12" i="1"/>
  <c r="G12" i="1" s="1"/>
  <c r="H16" i="1"/>
  <c r="I16" i="1" s="1"/>
  <c r="F16" i="1"/>
  <c r="G16" i="1" s="1"/>
  <c r="H19" i="1"/>
  <c r="F23" i="1"/>
  <c r="G23" i="1" s="1"/>
  <c r="E24" i="1"/>
  <c r="J24" i="1"/>
  <c r="K24" i="1" s="1"/>
  <c r="F24" i="1"/>
  <c r="G24" i="1" s="1"/>
  <c r="F27" i="1"/>
  <c r="G27" i="1" s="1"/>
  <c r="H27" i="1"/>
  <c r="F28" i="1"/>
  <c r="G28" i="1" s="1"/>
  <c r="F35" i="1"/>
  <c r="G35" i="1" s="1"/>
  <c r="E45" i="1"/>
  <c r="F47" i="1"/>
  <c r="G47" i="1" s="1"/>
  <c r="J8" i="1"/>
  <c r="K8" i="1" s="1"/>
  <c r="H22" i="1"/>
  <c r="J41" i="1"/>
  <c r="K41" i="1" s="1"/>
  <c r="H46" i="1"/>
  <c r="J14" i="1"/>
  <c r="K14" i="1" s="1"/>
  <c r="H36" i="1"/>
  <c r="E32" i="1"/>
  <c r="J32" i="1"/>
  <c r="K32" i="1" s="1"/>
  <c r="F32" i="1"/>
  <c r="G32" i="1" s="1"/>
  <c r="J28" i="1"/>
  <c r="K28" i="1" s="1"/>
  <c r="E26" i="1"/>
  <c r="F26" i="1"/>
  <c r="G26" i="1" s="1"/>
  <c r="E22" i="1"/>
  <c r="J21" i="1"/>
  <c r="K21" i="1" s="1"/>
  <c r="F21" i="1"/>
  <c r="G21" i="1" s="1"/>
  <c r="E21" i="1"/>
  <c r="H15" i="1"/>
  <c r="F15" i="1"/>
  <c r="G15" i="1" s="1"/>
  <c r="F14" i="1"/>
  <c r="G14" i="1" s="1"/>
  <c r="E14" i="1"/>
  <c r="E13" i="1"/>
  <c r="J13" i="1"/>
  <c r="K13" i="1" s="1"/>
  <c r="J43" i="1" l="1"/>
  <c r="K43" i="1" s="1"/>
  <c r="J45" i="1"/>
  <c r="K45" i="1" s="1"/>
  <c r="J18" i="1"/>
  <c r="K18" i="1" s="1"/>
  <c r="J29" i="1"/>
  <c r="K29" i="1" s="1"/>
  <c r="J7" i="1"/>
  <c r="K7" i="1" s="1"/>
  <c r="J23" i="1"/>
  <c r="K23" i="1" s="1"/>
  <c r="J31" i="1"/>
  <c r="K31" i="1" s="1"/>
  <c r="I36" i="1"/>
  <c r="J36" i="1" s="1"/>
  <c r="K36" i="1" s="1"/>
  <c r="I46" i="1"/>
  <c r="J46" i="1" s="1"/>
  <c r="K46" i="1" s="1"/>
  <c r="I22" i="1"/>
  <c r="J22" i="1" s="1"/>
  <c r="K22" i="1" s="1"/>
  <c r="I27" i="1"/>
  <c r="J27" i="1" s="1"/>
  <c r="K27" i="1" s="1"/>
  <c r="I19" i="1"/>
  <c r="J19" i="1" s="1"/>
  <c r="K19" i="1" s="1"/>
  <c r="J16" i="1"/>
  <c r="K16" i="1" s="1"/>
  <c r="I38" i="1"/>
  <c r="J38" i="1" s="1"/>
  <c r="K38" i="1" s="1"/>
  <c r="I15" i="1"/>
  <c r="J15" i="1" s="1"/>
  <c r="K15" i="1" s="1"/>
  <c r="J10" i="1"/>
  <c r="K10" i="1" s="1"/>
  <c r="I20" i="1"/>
  <c r="J20" i="1" s="1"/>
  <c r="K20" i="1" s="1"/>
  <c r="L7" i="1" l="1"/>
  <c r="M7" i="1" s="1"/>
  <c r="L24" i="1"/>
  <c r="M24" i="1" s="1"/>
  <c r="L23" i="1"/>
  <c r="M23" i="1" s="1"/>
  <c r="L19" i="1"/>
  <c r="M19" i="1" s="1"/>
  <c r="L15" i="1"/>
  <c r="M15" i="1" s="1"/>
  <c r="L20" i="1"/>
  <c r="M20" i="1" s="1"/>
  <c r="L12" i="1"/>
  <c r="M12" i="1" s="1"/>
  <c r="L10" i="1"/>
  <c r="M10" i="1" s="1"/>
  <c r="L41" i="1"/>
  <c r="M41" i="1" s="1"/>
  <c r="L38" i="1"/>
  <c r="M38" i="1" s="1"/>
  <c r="L27" i="1"/>
  <c r="M27" i="1" s="1"/>
  <c r="L39" i="1"/>
  <c r="M39" i="1" s="1"/>
  <c r="L26" i="1"/>
  <c r="M26" i="1" s="1"/>
  <c r="L33" i="1"/>
  <c r="M33" i="1" s="1"/>
  <c r="L17" i="1"/>
  <c r="M17" i="1" s="1"/>
  <c r="L35" i="1"/>
  <c r="M35" i="1" s="1"/>
  <c r="L44" i="1"/>
  <c r="M44" i="1" s="1"/>
  <c r="L18" i="1"/>
  <c r="M18" i="1" s="1"/>
  <c r="L31" i="1"/>
  <c r="M31" i="1" s="1"/>
  <c r="L30" i="1"/>
  <c r="M30" i="1" s="1"/>
  <c r="L40" i="1"/>
  <c r="M40" i="1" s="1"/>
  <c r="L25" i="1"/>
  <c r="M25" i="1" s="1"/>
  <c r="L34" i="1"/>
  <c r="M34" i="1" s="1"/>
  <c r="L37" i="1"/>
  <c r="M37" i="1" s="1"/>
  <c r="L47" i="1"/>
  <c r="M47" i="1" s="1"/>
  <c r="L11" i="1"/>
  <c r="M11" i="1" s="1"/>
  <c r="L22" i="1"/>
  <c r="M22" i="1" s="1"/>
  <c r="L46" i="1"/>
  <c r="M46" i="1" s="1"/>
  <c r="L36" i="1"/>
  <c r="M36" i="1" s="1"/>
  <c r="L32" i="1"/>
  <c r="M32" i="1" s="1"/>
  <c r="L21" i="1"/>
  <c r="M21" i="1" s="1"/>
  <c r="L9" i="1"/>
  <c r="M9" i="1" s="1"/>
  <c r="L45" i="1"/>
  <c r="M45" i="1" s="1"/>
  <c r="L43" i="1"/>
  <c r="M43" i="1" s="1"/>
  <c r="L8" i="1"/>
  <c r="M8" i="1" s="1"/>
  <c r="L14" i="1"/>
  <c r="M14" i="1" s="1"/>
  <c r="L16" i="1"/>
  <c r="M16" i="1" s="1"/>
  <c r="L29" i="1"/>
  <c r="M29" i="1" s="1"/>
  <c r="L28" i="1"/>
  <c r="M28" i="1" s="1"/>
  <c r="L13" i="1"/>
  <c r="M13" i="1" s="1"/>
  <c r="L42" i="1"/>
  <c r="M42" i="1" s="1"/>
</calcChain>
</file>

<file path=xl/comments1.xml><?xml version="1.0" encoding="utf-8"?>
<comments xmlns="http://schemas.openxmlformats.org/spreadsheetml/2006/main">
  <authors>
    <author>Kerstin Weidner</author>
  </authors>
  <commentList>
    <comment ref="B3" authorId="0" shapeId="0">
      <text>
        <r>
          <rPr>
            <b/>
            <sz val="9"/>
            <color indexed="81"/>
            <rFont val="Segoe UI"/>
            <family val="2"/>
          </rPr>
          <t>Bitte hier Gewinn auswählen!</t>
        </r>
      </text>
    </comment>
  </commentList>
</comments>
</file>

<file path=xl/sharedStrings.xml><?xml version="1.0" encoding="utf-8"?>
<sst xmlns="http://schemas.openxmlformats.org/spreadsheetml/2006/main" count="61" uniqueCount="60">
  <si>
    <t>Gewinn</t>
  </si>
  <si>
    <t>Gewerbesteuer Hebesatz</t>
  </si>
  <si>
    <t>Oberhausen</t>
  </si>
  <si>
    <t>Marl</t>
  </si>
  <si>
    <t>Anteil der Gewerbesteuer am Gewinn</t>
  </si>
  <si>
    <t>Schönefeld (Brandenburg)</t>
  </si>
  <si>
    <t>Castrop-Rauxel, Haltern am See</t>
  </si>
  <si>
    <t>Billerbeck</t>
  </si>
  <si>
    <t>Datteln, Gelsenkirchen, Herten</t>
  </si>
  <si>
    <r>
      <rPr>
        <b/>
        <sz val="11"/>
        <color indexed="8"/>
        <rFont val="Arial"/>
        <family val="2"/>
      </rPr>
      <t>Lotte</t>
    </r>
    <r>
      <rPr>
        <sz val="11"/>
        <color theme="1"/>
        <rFont val="Arial"/>
        <family val="2"/>
      </rPr>
      <t>, Stuttgart</t>
    </r>
  </si>
  <si>
    <t>Est</t>
  </si>
  <si>
    <t>Kulmbach</t>
  </si>
  <si>
    <t>Solidaritätszuschlag</t>
  </si>
  <si>
    <t>Bundesweiter durchschnittlicher Hebesatz:</t>
  </si>
  <si>
    <t>Bamberg, Pinneberg, Wetzlar</t>
  </si>
  <si>
    <t xml:space="preserve">Anrechnungs-betrag auf die Einkommen-steuer </t>
  </si>
  <si>
    <t>Höhere Gesamtsteuer-belastung im Vergleich zur bundesdurch-schnittlichen Gesamtsteuerbelastung in Prozent</t>
  </si>
  <si>
    <t xml:space="preserve">Gewerbesteuer </t>
  </si>
  <si>
    <t>Lüdinghausen, Münster</t>
  </si>
  <si>
    <t>Gem. § 3 Abs. 3 Nr. 1 u. 2 SolZG (FG 972 €/1.944 €).</t>
  </si>
  <si>
    <t>1.</t>
  </si>
  <si>
    <t>in den Fällen des § 32a Absatz 5 und 6 des Einkommensteuergesetzes 1 944 Euro,</t>
  </si>
  <si>
    <t>2.</t>
  </si>
  <si>
    <t>in anderen Fällen 972 Euro</t>
  </si>
  <si>
    <t>übersteigt. Auf die Einkommensteuer nach § 32d Absatz 3 und 4 des Einkommensteuergesetzes ist der Solidaritätszuschlag ungeachtet des Satzes 1 zu erheben.</t>
  </si>
  <si>
    <t>vermindert um die Einkommensteuer nach § 32d Absatz 3 und 4 des Einkommensteuergesetzes,</t>
  </si>
  <si>
    <t xml:space="preserve">(3) Der Solidaritätszuschlag ist von einkommensteuerpflichtigen Personen nur zu erheben, wenn die Bemessungsgrundlage nach Absatz 1 Nummer 1 und 2, </t>
  </si>
  <si>
    <r>
      <t xml:space="preserve">Standorte
</t>
    </r>
    <r>
      <rPr>
        <sz val="11"/>
        <color theme="1"/>
        <rFont val="Arial"/>
        <family val="2"/>
      </rPr>
      <t>(Auswahl; Kommunen aus Nord-Westfalen in Fettdruck)</t>
    </r>
  </si>
  <si>
    <r>
      <t>tatsächliche Belastung mit Gewerbesteuer</t>
    </r>
    <r>
      <rPr>
        <b/>
        <vertAlign val="superscript"/>
        <sz val="11"/>
        <color indexed="8"/>
        <rFont val="Arial"/>
        <family val="2"/>
      </rPr>
      <t>2</t>
    </r>
  </si>
  <si>
    <r>
      <t>Gesamtsteuer-belastung</t>
    </r>
    <r>
      <rPr>
        <b/>
        <vertAlign val="superscript"/>
        <sz val="11"/>
        <color indexed="8"/>
        <rFont val="Arial"/>
        <family val="2"/>
      </rPr>
      <t>3</t>
    </r>
  </si>
  <si>
    <r>
      <rPr>
        <vertAlign val="superscript"/>
        <sz val="11"/>
        <color indexed="8"/>
        <rFont val="Arial"/>
        <family val="2"/>
      </rPr>
      <t>3</t>
    </r>
    <r>
      <rPr>
        <sz val="11"/>
        <color theme="1"/>
        <rFont val="Arial"/>
        <family val="2"/>
      </rPr>
      <t>Einkommensteuer und Solidaritätszuschlag gemäß Tarif plus tatsächliche Belastung mit Gewerbesteuer</t>
    </r>
  </si>
  <si>
    <t xml:space="preserve">Quelle: IHK Nord Westfalen. Die Berechnungen wurden mit größter Sorgfalt durchgeführt. Trotzdem kann keine Haftung für die inhaltliche Richtigkeit übernommen werden.
</t>
  </si>
  <si>
    <r>
      <rPr>
        <b/>
        <sz val="11"/>
        <color indexed="8"/>
        <rFont val="Arial"/>
        <family val="2"/>
      </rPr>
      <t xml:space="preserve"> Gewinn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>:</t>
    </r>
  </si>
  <si>
    <t>Höhere Gewerbesteuer-belastung im Vergleich zur bundesdurchschnittlichen Gewerbesteuerbelastung in Prozent</t>
  </si>
  <si>
    <r>
      <rPr>
        <vertAlign val="superscript"/>
        <sz val="11"/>
        <color indexed="8"/>
        <rFont val="Arial"/>
        <family val="2"/>
      </rPr>
      <t>2</t>
    </r>
    <r>
      <rPr>
        <sz val="11"/>
        <color theme="1"/>
        <rFont val="Arial"/>
        <family val="2"/>
      </rPr>
      <t>Gewerbesteuer minus Anrechnungsbeträge auf Einkommensteuer und Solidaritätszuschlag</t>
    </r>
  </si>
  <si>
    <t>Höhere Gesamt-steuerbelastung im Vergleich zur bundesdurchschnittlichen Gesamtsteuerbelastung</t>
  </si>
  <si>
    <t xml:space="preserve">Höhere Gewerbe-steuerbelastung im Vergleich zur bundesdurchschnittlichen Gewerbesteuerbelastung </t>
  </si>
  <si>
    <t xml:space="preserve">Die Berechnungen erfolgen vereinfachend anhand der wesentlichen rechtlichen Grundlagen, ohne Anspruch auf (individuelle) Vollständigkeit. Die Tabellen können eine steuerliche Beratung im Einzelfall nicht ersetzen. </t>
  </si>
  <si>
    <t>Hamburg</t>
  </si>
  <si>
    <r>
      <rPr>
        <vertAlign val="superscript"/>
        <sz val="11"/>
        <color indexed="8"/>
        <rFont val="Arial"/>
        <family val="2"/>
      </rPr>
      <t>1</t>
    </r>
    <r>
      <rPr>
        <sz val="11"/>
        <color theme="1"/>
        <rFont val="Arial"/>
        <family val="2"/>
      </rPr>
      <t>Gewinn, Gewerbeertrag und zu versteuerndes Einkommen werden im Beispiel vereinfachend als identisch angenommen:</t>
    </r>
  </si>
  <si>
    <t xml:space="preserve"> unter anderem keine Berücksichtigung von Hinzurechnungen, Kürzungen und Gewerbeverlusten sowie von persönlichen Freibeträgen, Sonderausgaben oder außergewöhnlichen Belastungen, die das zu versteuernde Einkommen reduzieren</t>
  </si>
  <si>
    <t>Gewerbesteuer: Wirkungen unterschiedlicher Hebesätze auf die Steuerbelastung (Personengesellschaften/Einzelunternehmen)</t>
  </si>
  <si>
    <t>obige Anmerkungen auch für 2018 gültig???</t>
  </si>
  <si>
    <t>Anrechnungs-betrag auf den Solidaritätszu-schlag</t>
  </si>
  <si>
    <t>Einkommensteuer nach ESt-Tarif 2018 mit Soli:</t>
  </si>
  <si>
    <t>Hünxe</t>
  </si>
  <si>
    <r>
      <t xml:space="preserve">Bottrop, </t>
    </r>
    <r>
      <rPr>
        <sz val="11"/>
        <color theme="1"/>
        <rFont val="Arial"/>
        <family val="2"/>
      </rPr>
      <t>München</t>
    </r>
  </si>
  <si>
    <r>
      <rPr>
        <b/>
        <sz val="11"/>
        <color indexed="8"/>
        <rFont val="Arial"/>
        <family val="2"/>
      </rPr>
      <t xml:space="preserve">Nottuln, Rheine, Senden, </t>
    </r>
    <r>
      <rPr>
        <sz val="11"/>
        <color theme="1"/>
        <rFont val="Arial"/>
        <family val="2"/>
      </rPr>
      <t>Mannheim</t>
    </r>
  </si>
  <si>
    <r>
      <rPr>
        <b/>
        <sz val="11"/>
        <color indexed="8"/>
        <rFont val="Arial"/>
        <family val="2"/>
      </rPr>
      <t>Olfen,</t>
    </r>
    <r>
      <rPr>
        <sz val="11"/>
        <color theme="1"/>
        <rFont val="Arial"/>
        <family val="2"/>
      </rPr>
      <t xml:space="preserve"> Berlin</t>
    </r>
  </si>
  <si>
    <t>Roth, Ulm</t>
  </si>
  <si>
    <t xml:space="preserve">Coburg </t>
  </si>
  <si>
    <t>Monheim (Nordrhein-Westfalen), Gräfelfing (Bayern)</t>
  </si>
  <si>
    <r>
      <rPr>
        <sz val="11"/>
        <color indexed="8"/>
        <rFont val="Arial"/>
        <family val="2"/>
      </rPr>
      <t>gesetzlicher Mindesthebesatz</t>
    </r>
    <r>
      <rPr>
        <sz val="11"/>
        <color indexed="8"/>
        <rFont val="Arial"/>
        <family val="2"/>
      </rPr>
      <t>; Zossen (Brandenburg)</t>
    </r>
  </si>
  <si>
    <t>Erftstadt, Mühlheim</t>
  </si>
  <si>
    <r>
      <rPr>
        <b/>
        <sz val="11"/>
        <color indexed="8"/>
        <rFont val="Arial"/>
        <family val="2"/>
      </rPr>
      <t>Recklinghausen,</t>
    </r>
    <r>
      <rPr>
        <sz val="11"/>
        <color theme="1"/>
        <rFont val="Arial"/>
        <family val="2"/>
      </rPr>
      <t xml:space="preserve"> Duisburg, Hagen</t>
    </r>
  </si>
  <si>
    <r>
      <rPr>
        <sz val="11"/>
        <color indexed="8"/>
        <rFont val="Arial"/>
        <family val="2"/>
      </rPr>
      <t>Bundesdurchschnitt 2017 (402)</t>
    </r>
    <r>
      <rPr>
        <b/>
        <sz val="11"/>
        <color indexed="8"/>
        <rFont val="Arial"/>
        <family val="2"/>
      </rPr>
      <t>, Neuenkirchen</t>
    </r>
    <r>
      <rPr>
        <sz val="11"/>
        <color theme="1"/>
        <rFont val="Arial"/>
        <family val="2"/>
      </rPr>
      <t>, Ingolstadt</t>
    </r>
  </si>
  <si>
    <t>Ahrensburg, Böblingen</t>
  </si>
  <si>
    <t>Durchschnitt 2017 Bayern (373), Baden-Würtemberg (368)</t>
  </si>
  <si>
    <r>
      <rPr>
        <sz val="11"/>
        <color theme="1"/>
        <rFont val="Arial"/>
        <family val="2"/>
      </rPr>
      <t>Durchschnitt NRW 2017 (452)</t>
    </r>
    <r>
      <rPr>
        <b/>
        <sz val="11"/>
        <color indexed="8"/>
        <rFont val="Arial"/>
        <family val="2"/>
      </rPr>
      <t xml:space="preserve">, Coesfeld, Emsdetten, </t>
    </r>
    <r>
      <rPr>
        <sz val="11"/>
        <color indexed="8"/>
        <rFont val="Arial"/>
        <family val="2"/>
      </rPr>
      <t>Kiel</t>
    </r>
  </si>
  <si>
    <t>Stand der Tabelle: 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</si>
</sst>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_-* #,##0.00\ _€_-;\-* #,##0.00\ _€_-;_-* &quot;-&quot;??\ _€_-;_-@_-"/>
    <numFmt numFmtId="167" formatCode="_-* #,##0\ _€_-;\-* #,##0\ _€_-;_-* &quot;-&quot;??\ _€_-;_-@_-"/>
    <numFmt numFmtId="168" formatCode="0.0%"/>
    <numFmt numFmtId="169" formatCode="#,##0_ ;\-#,##0\ "/>
  </numFmts>
  <fonts count="15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1"/>
      <name val="Segoe U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7" fontId="10" fillId="0" borderId="0" xfId="1" applyNumberFormat="1" applyFont="1" applyAlignment="1" applyProtection="1">
      <alignment horizontal="center"/>
      <protection hidden="1"/>
    </xf>
    <xf numFmtId="169" fontId="10" fillId="0" borderId="0" xfId="1" applyNumberFormat="1" applyFont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168" fontId="10" fillId="0" borderId="0" xfId="1" applyNumberFormat="1" applyFont="1" applyAlignment="1" applyProtection="1">
      <alignment horizontal="center"/>
      <protection hidden="1"/>
    </xf>
    <xf numFmtId="169" fontId="0" fillId="0" borderId="0" xfId="0" applyNumberFormat="1" applyAlignment="1" applyProtection="1">
      <alignment horizontal="center"/>
      <protection hidden="1"/>
    </xf>
    <xf numFmtId="168" fontId="10" fillId="2" borderId="0" xfId="2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167" fontId="10" fillId="2" borderId="0" xfId="1" applyNumberFormat="1" applyFont="1" applyFill="1" applyAlignment="1" applyProtection="1">
      <alignment horizontal="center"/>
      <protection hidden="1"/>
    </xf>
    <xf numFmtId="169" fontId="10" fillId="2" borderId="0" xfId="1" applyNumberFormat="1" applyFont="1" applyFill="1" applyAlignment="1" applyProtection="1">
      <alignment horizontal="center"/>
      <protection hidden="1"/>
    </xf>
    <xf numFmtId="168" fontId="0" fillId="2" borderId="0" xfId="0" applyNumberFormat="1" applyFill="1" applyAlignment="1" applyProtection="1">
      <alignment horizontal="center"/>
      <protection hidden="1"/>
    </xf>
    <xf numFmtId="168" fontId="10" fillId="2" borderId="0" xfId="1" applyNumberFormat="1" applyFont="1" applyFill="1" applyAlignment="1" applyProtection="1">
      <alignment horizontal="center"/>
      <protection hidden="1"/>
    </xf>
    <xf numFmtId="169" fontId="0" fillId="2" borderId="0" xfId="0" applyNumberFormat="1" applyFill="1" applyAlignment="1" applyProtection="1">
      <alignment horizontal="center"/>
      <protection hidden="1"/>
    </xf>
    <xf numFmtId="169" fontId="0" fillId="0" borderId="0" xfId="0" applyNumberFormat="1" applyAlignment="1" applyProtection="1">
      <alignment horizontal="left"/>
      <protection hidden="1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3" fontId="0" fillId="0" borderId="0" xfId="0" applyNumberFormat="1"/>
    <xf numFmtId="0" fontId="2" fillId="0" borderId="0" xfId="0" applyFont="1" applyAlignment="1" applyProtection="1">
      <alignment horizontal="left" indent="1"/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protection hidden="1"/>
    </xf>
    <xf numFmtId="0" fontId="11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11" fillId="3" borderId="1" xfId="0" applyFont="1" applyFill="1" applyBorder="1" applyAlignment="1" applyProtection="1">
      <alignment horizontal="left" wrapText="1" inden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11" fillId="3" borderId="1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ont="1" applyAlignment="1" applyProtection="1">
      <alignment horizontal="left" indent="1"/>
      <protection hidden="1"/>
    </xf>
    <xf numFmtId="0" fontId="0" fillId="2" borderId="0" xfId="0" applyFill="1" applyAlignment="1" applyProtection="1">
      <alignment horizontal="left" indent="1"/>
      <protection hidden="1"/>
    </xf>
    <xf numFmtId="0" fontId="1" fillId="0" borderId="0" xfId="0" applyFont="1" applyAlignment="1" applyProtection="1">
      <alignment horizontal="left" indent="1"/>
      <protection hidden="1"/>
    </xf>
    <xf numFmtId="14" fontId="0" fillId="0" borderId="0" xfId="0" applyNumberFormat="1" applyProtection="1">
      <protection hidden="1"/>
    </xf>
    <xf numFmtId="0" fontId="13" fillId="0" borderId="0" xfId="0" applyFont="1" applyAlignment="1" applyProtection="1">
      <alignment horizontal="left" vertical="center" indent="1"/>
      <protection hidden="1"/>
    </xf>
    <xf numFmtId="0" fontId="14" fillId="0" borderId="0" xfId="0" applyFont="1" applyAlignment="1" applyProtection="1">
      <alignment horizontal="left" indent="1"/>
      <protection hidden="1"/>
    </xf>
    <xf numFmtId="165" fontId="10" fillId="4" borderId="0" xfId="1" applyFont="1" applyFill="1" applyAlignment="1" applyProtection="1"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showRowColHeaders="0" tabSelected="1" zoomScaleNormal="100" workbookViewId="0">
      <selection activeCell="B3" sqref="B3"/>
    </sheetView>
  </sheetViews>
  <sheetFormatPr baseColWidth="10" defaultRowHeight="14.25" x14ac:dyDescent="0.2"/>
  <cols>
    <col min="1" max="1" width="52.25" style="1" customWidth="1"/>
    <col min="2" max="2" width="16.375" style="1" customWidth="1"/>
    <col min="3" max="3" width="10.875" style="1" hidden="1" customWidth="1"/>
    <col min="4" max="4" width="18.25" style="1" customWidth="1"/>
    <col min="5" max="5" width="18.25" style="1" hidden="1" customWidth="1"/>
    <col min="6" max="6" width="24.5" style="1" hidden="1" customWidth="1"/>
    <col min="7" max="7" width="24.5" style="1" customWidth="1"/>
    <col min="8" max="8" width="13.625" style="1" bestFit="1" customWidth="1"/>
    <col min="9" max="9" width="15.125" style="1" customWidth="1"/>
    <col min="10" max="10" width="16.875" style="1" customWidth="1"/>
    <col min="11" max="11" width="18.5" style="1" customWidth="1"/>
    <col min="12" max="12" width="24.375" style="1" hidden="1" customWidth="1"/>
    <col min="13" max="13" width="23.5" style="1" customWidth="1"/>
    <col min="14" max="16384" width="11" style="1"/>
  </cols>
  <sheetData>
    <row r="1" spans="1:16" s="35" customFormat="1" ht="20.25" x14ac:dyDescent="0.3">
      <c r="A1" s="35" t="s">
        <v>41</v>
      </c>
    </row>
    <row r="3" spans="1:16" ht="17.25" x14ac:dyDescent="0.25">
      <c r="A3" s="20" t="s">
        <v>32</v>
      </c>
      <c r="B3" s="36">
        <v>100000</v>
      </c>
      <c r="C3" s="21"/>
      <c r="E3" s="22"/>
      <c r="F3" s="21"/>
      <c r="H3" s="21" t="s">
        <v>44</v>
      </c>
      <c r="K3" s="15">
        <f>ROUND((VLOOKUP(B3,Einkommensteuer!A2:B76,2,0))+(VLOOKUP(B3,Einkommensteuer!A2:C76,3,0)),0)</f>
        <v>35214</v>
      </c>
    </row>
    <row r="4" spans="1:16" ht="15" x14ac:dyDescent="0.25">
      <c r="A4" s="23" t="s">
        <v>13</v>
      </c>
      <c r="B4" s="2">
        <v>400</v>
      </c>
    </row>
    <row r="5" spans="1:16" ht="15" customHeight="1" x14ac:dyDescent="0.2">
      <c r="A5" s="24" t="s">
        <v>59</v>
      </c>
    </row>
    <row r="6" spans="1:16" s="29" customFormat="1" ht="91.5" customHeight="1" x14ac:dyDescent="0.25">
      <c r="A6" s="25" t="s">
        <v>27</v>
      </c>
      <c r="B6" s="26" t="s">
        <v>1</v>
      </c>
      <c r="C6" s="27" t="s">
        <v>0</v>
      </c>
      <c r="D6" s="28" t="s">
        <v>17</v>
      </c>
      <c r="E6" s="26" t="s">
        <v>4</v>
      </c>
      <c r="F6" s="26" t="s">
        <v>36</v>
      </c>
      <c r="G6" s="26" t="s">
        <v>33</v>
      </c>
      <c r="H6" s="26" t="s">
        <v>15</v>
      </c>
      <c r="I6" s="26" t="s">
        <v>43</v>
      </c>
      <c r="J6" s="26" t="s">
        <v>28</v>
      </c>
      <c r="K6" s="26" t="s">
        <v>29</v>
      </c>
      <c r="L6" s="26" t="s">
        <v>35</v>
      </c>
      <c r="M6" s="26" t="s">
        <v>16</v>
      </c>
    </row>
    <row r="7" spans="1:16" x14ac:dyDescent="0.2">
      <c r="A7" s="24"/>
      <c r="B7" s="2">
        <v>600</v>
      </c>
      <c r="C7" s="3">
        <f>$B$3</f>
        <v>100000</v>
      </c>
      <c r="D7" s="4">
        <f>(C7-24500)*0.035*B7/100</f>
        <v>15855.000000000002</v>
      </c>
      <c r="E7" s="5">
        <f>D7/C7</f>
        <v>0.15855000000000002</v>
      </c>
      <c r="F7" s="4">
        <f t="shared" ref="F7:F47" si="0">-((VLOOKUP($B$4,$B$7:$J$47,3,0))-D7)</f>
        <v>5285</v>
      </c>
      <c r="G7" s="6">
        <f t="shared" ref="G7:G47" si="1">F7/(VLOOKUP($B$4,$B$7:$J$47,3,0))</f>
        <v>0.49999999999999989</v>
      </c>
      <c r="H7" s="4">
        <f>IF(D7&gt;((C7-24500)*0.035*3.8),((C7-24500)*0.035*3.8),D7)</f>
        <v>10041.500000000002</v>
      </c>
      <c r="I7" s="7">
        <f>H7*0.055</f>
        <v>552.28250000000014</v>
      </c>
      <c r="J7" s="7">
        <f>D7-H7-I7</f>
        <v>5261.2174999999997</v>
      </c>
      <c r="K7" s="7">
        <f t="shared" ref="K7:K47" si="2">$K$3+J7</f>
        <v>40475.217499999999</v>
      </c>
      <c r="L7" s="4">
        <f>-((VLOOKUP($B$4,$B$7:$K$47,10,0))-K7)</f>
        <v>5285</v>
      </c>
      <c r="M7" s="8">
        <f>L7/(VLOOKUP($B$4,$B$7:$K$47,10,0))</f>
        <v>0.15018378331989565</v>
      </c>
      <c r="P7" s="29"/>
    </row>
    <row r="8" spans="1:16" x14ac:dyDescent="0.2">
      <c r="A8" s="24"/>
      <c r="B8" s="2">
        <v>590</v>
      </c>
      <c r="C8" s="3">
        <f t="shared" ref="C8:C47" si="3">$B$3</f>
        <v>100000</v>
      </c>
      <c r="D8" s="4">
        <f t="shared" ref="D8:D47" si="4">(C8-24500)*0.035*B8/100</f>
        <v>15590.750000000002</v>
      </c>
      <c r="E8" s="5">
        <f t="shared" ref="E8:E47" si="5">D8/C8</f>
        <v>0.1559075</v>
      </c>
      <c r="F8" s="4">
        <f t="shared" si="0"/>
        <v>5020.75</v>
      </c>
      <c r="G8" s="6">
        <f t="shared" si="1"/>
        <v>0.47499999999999992</v>
      </c>
      <c r="H8" s="4">
        <f t="shared" ref="H8:H47" si="6">IF(D8&gt;((C8-24500)*0.035*3.8),((C8-24500)*0.035*3.8),D8)</f>
        <v>10041.500000000002</v>
      </c>
      <c r="I8" s="7">
        <f t="shared" ref="I8:I47" si="7">H8*0.055</f>
        <v>552.28250000000014</v>
      </c>
      <c r="J8" s="7">
        <f t="shared" ref="J8:J47" si="8">D8-H8-I8</f>
        <v>4996.9674999999997</v>
      </c>
      <c r="K8" s="7">
        <f t="shared" si="2"/>
        <v>40210.967499999999</v>
      </c>
      <c r="L8" s="4">
        <f t="shared" ref="L8:L47" si="9">-((VLOOKUP($B$4,$B$7:$K$47,10,0))-K8)</f>
        <v>5020.75</v>
      </c>
      <c r="M8" s="8">
        <f t="shared" ref="M8:M47" si="10">L8/(VLOOKUP($B$4,$B$7:$K$47,10,0))</f>
        <v>0.14267459415390088</v>
      </c>
      <c r="P8" s="29"/>
    </row>
    <row r="9" spans="1:16" x14ac:dyDescent="0.2">
      <c r="A9" s="24" t="s">
        <v>2</v>
      </c>
      <c r="B9" s="2">
        <v>580</v>
      </c>
      <c r="C9" s="3">
        <f t="shared" si="3"/>
        <v>100000</v>
      </c>
      <c r="D9" s="4">
        <f t="shared" si="4"/>
        <v>15326.500000000002</v>
      </c>
      <c r="E9" s="5">
        <f t="shared" si="5"/>
        <v>0.15326500000000001</v>
      </c>
      <c r="F9" s="4">
        <f t="shared" si="0"/>
        <v>4756.5</v>
      </c>
      <c r="G9" s="6">
        <f t="shared" si="1"/>
        <v>0.4499999999999999</v>
      </c>
      <c r="H9" s="4">
        <f t="shared" si="6"/>
        <v>10041.500000000002</v>
      </c>
      <c r="I9" s="7">
        <f t="shared" si="7"/>
        <v>552.28250000000014</v>
      </c>
      <c r="J9" s="7">
        <f>D9-H9-I9</f>
        <v>4732.7174999999997</v>
      </c>
      <c r="K9" s="7">
        <f t="shared" si="2"/>
        <v>39946.717499999999</v>
      </c>
      <c r="L9" s="4">
        <f t="shared" si="9"/>
        <v>4756.5</v>
      </c>
      <c r="M9" s="8">
        <f t="shared" si="10"/>
        <v>0.13516540498790608</v>
      </c>
      <c r="P9" s="29"/>
    </row>
    <row r="10" spans="1:16" x14ac:dyDescent="0.2">
      <c r="A10" s="24"/>
      <c r="B10" s="2">
        <v>570</v>
      </c>
      <c r="C10" s="3">
        <f t="shared" si="3"/>
        <v>100000</v>
      </c>
      <c r="D10" s="4">
        <f t="shared" si="4"/>
        <v>15062.250000000002</v>
      </c>
      <c r="E10" s="5">
        <f t="shared" si="5"/>
        <v>0.15062250000000002</v>
      </c>
      <c r="F10" s="4">
        <f t="shared" si="0"/>
        <v>4492.25</v>
      </c>
      <c r="G10" s="6">
        <f t="shared" si="1"/>
        <v>0.42499999999999993</v>
      </c>
      <c r="H10" s="4">
        <f t="shared" si="6"/>
        <v>10041.500000000002</v>
      </c>
      <c r="I10" s="7">
        <f t="shared" si="7"/>
        <v>552.28250000000014</v>
      </c>
      <c r="J10" s="7">
        <f t="shared" si="8"/>
        <v>4468.4674999999997</v>
      </c>
      <c r="K10" s="7">
        <f t="shared" si="2"/>
        <v>39682.467499999999</v>
      </c>
      <c r="L10" s="4">
        <f t="shared" si="9"/>
        <v>4492.25</v>
      </c>
      <c r="M10" s="8">
        <f t="shared" si="10"/>
        <v>0.12765621582191131</v>
      </c>
      <c r="P10" s="29"/>
    </row>
    <row r="11" spans="1:16" x14ac:dyDescent="0.2">
      <c r="A11" s="24"/>
      <c r="B11" s="2">
        <v>560</v>
      </c>
      <c r="C11" s="3">
        <f t="shared" si="3"/>
        <v>100000</v>
      </c>
      <c r="D11" s="4">
        <f t="shared" si="4"/>
        <v>14798.000000000002</v>
      </c>
      <c r="E11" s="5">
        <f t="shared" si="5"/>
        <v>0.14798000000000003</v>
      </c>
      <c r="F11" s="4">
        <f t="shared" si="0"/>
        <v>4228</v>
      </c>
      <c r="G11" s="6">
        <f t="shared" si="1"/>
        <v>0.39999999999999991</v>
      </c>
      <c r="H11" s="4">
        <f>IF(D11&gt;((C11-24500)*0.035*3.8),((C11-24500)*0.035*3.8),D11)</f>
        <v>10041.500000000002</v>
      </c>
      <c r="I11" s="7">
        <f t="shared" si="7"/>
        <v>552.28250000000014</v>
      </c>
      <c r="J11" s="7">
        <f t="shared" si="8"/>
        <v>4204.2174999999997</v>
      </c>
      <c r="K11" s="7">
        <f t="shared" si="2"/>
        <v>39418.217499999999</v>
      </c>
      <c r="L11" s="4">
        <f t="shared" si="9"/>
        <v>4228</v>
      </c>
      <c r="M11" s="8">
        <f t="shared" si="10"/>
        <v>0.12014702665591652</v>
      </c>
      <c r="P11" s="29"/>
    </row>
    <row r="12" spans="1:16" x14ac:dyDescent="0.2">
      <c r="A12" s="24" t="s">
        <v>53</v>
      </c>
      <c r="B12" s="2">
        <v>550</v>
      </c>
      <c r="C12" s="3">
        <f t="shared" si="3"/>
        <v>100000</v>
      </c>
      <c r="D12" s="4">
        <f>(C12-24500)*0.035*B12/100</f>
        <v>14533.750000000002</v>
      </c>
      <c r="E12" s="5">
        <f t="shared" si="5"/>
        <v>0.14533750000000001</v>
      </c>
      <c r="F12" s="4">
        <f t="shared" si="0"/>
        <v>3963.75</v>
      </c>
      <c r="G12" s="6">
        <f t="shared" si="1"/>
        <v>0.37499999999999994</v>
      </c>
      <c r="H12" s="4">
        <f t="shared" si="6"/>
        <v>10041.500000000002</v>
      </c>
      <c r="I12" s="7">
        <f t="shared" si="7"/>
        <v>552.28250000000014</v>
      </c>
      <c r="J12" s="7">
        <f t="shared" si="8"/>
        <v>3939.9674999999997</v>
      </c>
      <c r="K12" s="7">
        <f t="shared" si="2"/>
        <v>39153.967499999999</v>
      </c>
      <c r="L12" s="4">
        <f t="shared" si="9"/>
        <v>3963.75</v>
      </c>
      <c r="M12" s="8">
        <f t="shared" si="10"/>
        <v>0.11263783748992175</v>
      </c>
    </row>
    <row r="13" spans="1:16" x14ac:dyDescent="0.2">
      <c r="A13" s="24"/>
      <c r="B13" s="2">
        <v>540</v>
      </c>
      <c r="C13" s="3">
        <f t="shared" si="3"/>
        <v>100000</v>
      </c>
      <c r="D13" s="4">
        <f t="shared" si="4"/>
        <v>14269.500000000002</v>
      </c>
      <c r="E13" s="5">
        <f t="shared" si="5"/>
        <v>0.14269500000000002</v>
      </c>
      <c r="F13" s="4">
        <f t="shared" si="0"/>
        <v>3699.5</v>
      </c>
      <c r="G13" s="6">
        <f t="shared" si="1"/>
        <v>0.34999999999999992</v>
      </c>
      <c r="H13" s="4">
        <f t="shared" si="6"/>
        <v>10041.500000000002</v>
      </c>
      <c r="I13" s="7">
        <f t="shared" si="7"/>
        <v>552.28250000000014</v>
      </c>
      <c r="J13" s="7">
        <f t="shared" si="8"/>
        <v>3675.7174999999997</v>
      </c>
      <c r="K13" s="7">
        <f t="shared" si="2"/>
        <v>38889.717499999999</v>
      </c>
      <c r="L13" s="4">
        <f t="shared" si="9"/>
        <v>3699.5</v>
      </c>
      <c r="M13" s="8">
        <f t="shared" si="10"/>
        <v>0.10512864832392696</v>
      </c>
    </row>
    <row r="14" spans="1:16" ht="15" x14ac:dyDescent="0.25">
      <c r="A14" s="23" t="s">
        <v>3</v>
      </c>
      <c r="B14" s="2">
        <v>530</v>
      </c>
      <c r="C14" s="3">
        <f t="shared" si="3"/>
        <v>100000</v>
      </c>
      <c r="D14" s="4">
        <f t="shared" si="4"/>
        <v>14005.250000000002</v>
      </c>
      <c r="E14" s="5">
        <f t="shared" si="5"/>
        <v>0.14005250000000002</v>
      </c>
      <c r="F14" s="4">
        <f t="shared" si="0"/>
        <v>3435.25</v>
      </c>
      <c r="G14" s="6">
        <f t="shared" si="1"/>
        <v>0.32499999999999996</v>
      </c>
      <c r="H14" s="4">
        <f t="shared" si="6"/>
        <v>10041.500000000002</v>
      </c>
      <c r="I14" s="7">
        <f t="shared" si="7"/>
        <v>552.28250000000014</v>
      </c>
      <c r="J14" s="7">
        <f t="shared" si="8"/>
        <v>3411.4674999999997</v>
      </c>
      <c r="K14" s="7">
        <f t="shared" si="2"/>
        <v>38625.467499999999</v>
      </c>
      <c r="L14" s="4">
        <f t="shared" si="9"/>
        <v>3435.25</v>
      </c>
      <c r="M14" s="8">
        <f t="shared" si="10"/>
        <v>9.7619459157932173E-2</v>
      </c>
    </row>
    <row r="15" spans="1:16" ht="15" x14ac:dyDescent="0.25">
      <c r="A15" s="24" t="s">
        <v>54</v>
      </c>
      <c r="B15" s="2">
        <v>520</v>
      </c>
      <c r="C15" s="3">
        <f t="shared" si="3"/>
        <v>100000</v>
      </c>
      <c r="D15" s="4">
        <f t="shared" si="4"/>
        <v>13741.000000000002</v>
      </c>
      <c r="E15" s="5">
        <f t="shared" si="5"/>
        <v>0.13741</v>
      </c>
      <c r="F15" s="4">
        <f t="shared" si="0"/>
        <v>3171</v>
      </c>
      <c r="G15" s="6">
        <f t="shared" si="1"/>
        <v>0.29999999999999993</v>
      </c>
      <c r="H15" s="4">
        <f t="shared" si="6"/>
        <v>10041.500000000002</v>
      </c>
      <c r="I15" s="7">
        <f t="shared" si="7"/>
        <v>552.28250000000014</v>
      </c>
      <c r="J15" s="7">
        <f t="shared" si="8"/>
        <v>3147.2174999999997</v>
      </c>
      <c r="K15" s="7">
        <f t="shared" si="2"/>
        <v>38361.217499999999</v>
      </c>
      <c r="L15" s="4">
        <f t="shared" si="9"/>
        <v>3171</v>
      </c>
      <c r="M15" s="8">
        <f t="shared" si="10"/>
        <v>9.0110269991937386E-2</v>
      </c>
    </row>
    <row r="16" spans="1:16" x14ac:dyDescent="0.2">
      <c r="A16" s="30" t="s">
        <v>45</v>
      </c>
      <c r="B16" s="2">
        <v>510</v>
      </c>
      <c r="C16" s="3">
        <f t="shared" si="3"/>
        <v>100000</v>
      </c>
      <c r="D16" s="4">
        <f t="shared" si="4"/>
        <v>13476.750000000002</v>
      </c>
      <c r="E16" s="5">
        <f t="shared" si="5"/>
        <v>0.13476750000000001</v>
      </c>
      <c r="F16" s="4">
        <f t="shared" si="0"/>
        <v>2906.75</v>
      </c>
      <c r="G16" s="6">
        <f t="shared" si="1"/>
        <v>0.27499999999999997</v>
      </c>
      <c r="H16" s="4">
        <f t="shared" si="6"/>
        <v>10041.500000000002</v>
      </c>
      <c r="I16" s="7">
        <f t="shared" si="7"/>
        <v>552.28250000000014</v>
      </c>
      <c r="J16" s="7">
        <f t="shared" si="8"/>
        <v>2882.9674999999997</v>
      </c>
      <c r="K16" s="7">
        <f t="shared" si="2"/>
        <v>38096.967499999999</v>
      </c>
      <c r="L16" s="4">
        <f t="shared" si="9"/>
        <v>2906.75</v>
      </c>
      <c r="M16" s="8">
        <f t="shared" si="10"/>
        <v>8.2601080825942613E-2</v>
      </c>
    </row>
    <row r="17" spans="1:13" ht="15" x14ac:dyDescent="0.25">
      <c r="A17" s="23" t="s">
        <v>6</v>
      </c>
      <c r="B17" s="2">
        <v>500</v>
      </c>
      <c r="C17" s="3">
        <f t="shared" si="3"/>
        <v>100000</v>
      </c>
      <c r="D17" s="4">
        <f t="shared" si="4"/>
        <v>13212.500000000002</v>
      </c>
      <c r="E17" s="5">
        <f t="shared" si="5"/>
        <v>0.13212500000000002</v>
      </c>
      <c r="F17" s="4">
        <f t="shared" si="0"/>
        <v>2642.5</v>
      </c>
      <c r="G17" s="6">
        <f t="shared" si="1"/>
        <v>0.24999999999999994</v>
      </c>
      <c r="H17" s="4">
        <f t="shared" si="6"/>
        <v>10041.500000000002</v>
      </c>
      <c r="I17" s="7">
        <f t="shared" si="7"/>
        <v>552.28250000000014</v>
      </c>
      <c r="J17" s="7">
        <f t="shared" si="8"/>
        <v>2618.7174999999997</v>
      </c>
      <c r="K17" s="7">
        <f t="shared" si="2"/>
        <v>37832.717499999999</v>
      </c>
      <c r="L17" s="4">
        <f t="shared" si="9"/>
        <v>2642.5</v>
      </c>
      <c r="M17" s="8">
        <f t="shared" si="10"/>
        <v>7.5091891659947826E-2</v>
      </c>
    </row>
    <row r="18" spans="1:13" ht="15" x14ac:dyDescent="0.25">
      <c r="A18" s="23" t="s">
        <v>46</v>
      </c>
      <c r="B18" s="2">
        <v>490</v>
      </c>
      <c r="C18" s="3">
        <f t="shared" si="3"/>
        <v>100000</v>
      </c>
      <c r="D18" s="4">
        <f t="shared" si="4"/>
        <v>12948.250000000002</v>
      </c>
      <c r="E18" s="5">
        <f t="shared" si="5"/>
        <v>0.12948250000000003</v>
      </c>
      <c r="F18" s="4">
        <f t="shared" si="0"/>
        <v>2378.25</v>
      </c>
      <c r="G18" s="6">
        <f t="shared" si="1"/>
        <v>0.22499999999999995</v>
      </c>
      <c r="H18" s="4">
        <f t="shared" si="6"/>
        <v>10041.500000000002</v>
      </c>
      <c r="I18" s="7">
        <f t="shared" si="7"/>
        <v>552.28250000000014</v>
      </c>
      <c r="J18" s="7">
        <f t="shared" si="8"/>
        <v>2354.4674999999997</v>
      </c>
      <c r="K18" s="7">
        <f t="shared" si="2"/>
        <v>37568.467499999999</v>
      </c>
      <c r="L18" s="4">
        <f t="shared" si="9"/>
        <v>2378.25</v>
      </c>
      <c r="M18" s="8">
        <f t="shared" si="10"/>
        <v>6.758270249395304E-2</v>
      </c>
    </row>
    <row r="19" spans="1:13" ht="15" x14ac:dyDescent="0.25">
      <c r="A19" s="23" t="s">
        <v>8</v>
      </c>
      <c r="B19" s="2">
        <v>480</v>
      </c>
      <c r="C19" s="3">
        <f t="shared" si="3"/>
        <v>100000</v>
      </c>
      <c r="D19" s="4">
        <f t="shared" si="4"/>
        <v>12684.000000000002</v>
      </c>
      <c r="E19" s="5">
        <f t="shared" si="5"/>
        <v>0.12684000000000001</v>
      </c>
      <c r="F19" s="4">
        <f t="shared" si="0"/>
        <v>2114</v>
      </c>
      <c r="G19" s="6">
        <f t="shared" si="1"/>
        <v>0.19999999999999996</v>
      </c>
      <c r="H19" s="4">
        <f t="shared" si="6"/>
        <v>10041.500000000002</v>
      </c>
      <c r="I19" s="7">
        <f t="shared" si="7"/>
        <v>552.28250000000014</v>
      </c>
      <c r="J19" s="7">
        <f t="shared" si="8"/>
        <v>2090.2174999999997</v>
      </c>
      <c r="K19" s="7">
        <f t="shared" si="2"/>
        <v>37304.217499999999</v>
      </c>
      <c r="L19" s="4">
        <f t="shared" si="9"/>
        <v>2114</v>
      </c>
      <c r="M19" s="8">
        <f t="shared" si="10"/>
        <v>6.007351332795826E-2</v>
      </c>
    </row>
    <row r="20" spans="1:13" x14ac:dyDescent="0.2">
      <c r="A20" s="30" t="s">
        <v>38</v>
      </c>
      <c r="B20" s="2">
        <v>470</v>
      </c>
      <c r="C20" s="3">
        <f t="shared" si="3"/>
        <v>100000</v>
      </c>
      <c r="D20" s="4">
        <f t="shared" si="4"/>
        <v>12419.750000000002</v>
      </c>
      <c r="E20" s="5">
        <f t="shared" si="5"/>
        <v>0.12419750000000002</v>
      </c>
      <c r="F20" s="4">
        <f t="shared" si="0"/>
        <v>1849.75</v>
      </c>
      <c r="G20" s="6">
        <f t="shared" si="1"/>
        <v>0.17499999999999996</v>
      </c>
      <c r="H20" s="4">
        <f t="shared" si="6"/>
        <v>10041.500000000002</v>
      </c>
      <c r="I20" s="7">
        <f t="shared" si="7"/>
        <v>552.28250000000014</v>
      </c>
      <c r="J20" s="7">
        <f t="shared" si="8"/>
        <v>1825.9674999999997</v>
      </c>
      <c r="K20" s="7">
        <f t="shared" si="2"/>
        <v>37039.967499999999</v>
      </c>
      <c r="L20" s="4">
        <f t="shared" si="9"/>
        <v>1849.75</v>
      </c>
      <c r="M20" s="8">
        <f t="shared" si="10"/>
        <v>5.256432416196348E-2</v>
      </c>
    </row>
    <row r="21" spans="1:13" ht="15" x14ac:dyDescent="0.25">
      <c r="A21" s="23" t="s">
        <v>18</v>
      </c>
      <c r="B21" s="2">
        <v>460</v>
      </c>
      <c r="C21" s="3">
        <f t="shared" si="3"/>
        <v>100000</v>
      </c>
      <c r="D21" s="4">
        <f t="shared" si="4"/>
        <v>12155.500000000002</v>
      </c>
      <c r="E21" s="5">
        <f t="shared" si="5"/>
        <v>0.12155500000000002</v>
      </c>
      <c r="F21" s="4">
        <f t="shared" si="0"/>
        <v>1585.5</v>
      </c>
      <c r="G21" s="6">
        <f t="shared" si="1"/>
        <v>0.14999999999999997</v>
      </c>
      <c r="H21" s="4">
        <f t="shared" si="6"/>
        <v>10041.500000000002</v>
      </c>
      <c r="I21" s="7">
        <f t="shared" si="7"/>
        <v>552.28250000000014</v>
      </c>
      <c r="J21" s="7">
        <f t="shared" si="8"/>
        <v>1561.7174999999997</v>
      </c>
      <c r="K21" s="7">
        <f t="shared" si="2"/>
        <v>36775.717499999999</v>
      </c>
      <c r="L21" s="4">
        <f t="shared" si="9"/>
        <v>1585.5</v>
      </c>
      <c r="M21" s="8">
        <f t="shared" si="10"/>
        <v>4.5055134995968693E-2</v>
      </c>
    </row>
    <row r="22" spans="1:13" ht="15" x14ac:dyDescent="0.25">
      <c r="A22" s="23" t="s">
        <v>58</v>
      </c>
      <c r="B22" s="2">
        <v>450</v>
      </c>
      <c r="C22" s="3">
        <f t="shared" si="3"/>
        <v>100000</v>
      </c>
      <c r="D22" s="4">
        <f t="shared" si="4"/>
        <v>11891.250000000002</v>
      </c>
      <c r="E22" s="5">
        <f t="shared" si="5"/>
        <v>0.11891250000000002</v>
      </c>
      <c r="F22" s="4">
        <f t="shared" si="0"/>
        <v>1321.25</v>
      </c>
      <c r="G22" s="6">
        <f t="shared" si="1"/>
        <v>0.12499999999999997</v>
      </c>
      <c r="H22" s="4">
        <f t="shared" si="6"/>
        <v>10041.500000000002</v>
      </c>
      <c r="I22" s="7">
        <f t="shared" si="7"/>
        <v>552.28250000000014</v>
      </c>
      <c r="J22" s="7">
        <f t="shared" si="8"/>
        <v>1297.4674999999997</v>
      </c>
      <c r="K22" s="7">
        <f t="shared" si="2"/>
        <v>36511.467499999999</v>
      </c>
      <c r="L22" s="4">
        <f t="shared" si="9"/>
        <v>1321.25</v>
      </c>
      <c r="M22" s="8">
        <f t="shared" si="10"/>
        <v>3.7545945829973913E-2</v>
      </c>
    </row>
    <row r="23" spans="1:13" ht="15" x14ac:dyDescent="0.25">
      <c r="A23" s="23" t="s">
        <v>7</v>
      </c>
      <c r="B23" s="2">
        <v>440</v>
      </c>
      <c r="C23" s="3">
        <f t="shared" si="3"/>
        <v>100000</v>
      </c>
      <c r="D23" s="4">
        <f t="shared" si="4"/>
        <v>11627.000000000002</v>
      </c>
      <c r="E23" s="5">
        <f t="shared" si="5"/>
        <v>0.11627000000000001</v>
      </c>
      <c r="F23" s="4">
        <f t="shared" si="0"/>
        <v>1057</v>
      </c>
      <c r="G23" s="6">
        <f t="shared" si="1"/>
        <v>9.9999999999999978E-2</v>
      </c>
      <c r="H23" s="4">
        <f t="shared" si="6"/>
        <v>10041.500000000002</v>
      </c>
      <c r="I23" s="7">
        <f t="shared" si="7"/>
        <v>552.28250000000014</v>
      </c>
      <c r="J23" s="7">
        <f t="shared" si="8"/>
        <v>1033.2174999999997</v>
      </c>
      <c r="K23" s="7">
        <f t="shared" si="2"/>
        <v>36247.217499999999</v>
      </c>
      <c r="L23" s="4">
        <f t="shared" si="9"/>
        <v>1057</v>
      </c>
      <c r="M23" s="8">
        <f t="shared" si="10"/>
        <v>3.003675666397913E-2</v>
      </c>
    </row>
    <row r="24" spans="1:13" ht="15" x14ac:dyDescent="0.25">
      <c r="A24" s="24" t="s">
        <v>47</v>
      </c>
      <c r="B24" s="2">
        <v>430</v>
      </c>
      <c r="C24" s="3">
        <f t="shared" si="3"/>
        <v>100000</v>
      </c>
      <c r="D24" s="4">
        <f t="shared" si="4"/>
        <v>11362.750000000002</v>
      </c>
      <c r="E24" s="5">
        <f t="shared" si="5"/>
        <v>0.11362750000000002</v>
      </c>
      <c r="F24" s="4">
        <f t="shared" si="0"/>
        <v>792.75</v>
      </c>
      <c r="G24" s="6">
        <f t="shared" si="1"/>
        <v>7.4999999999999983E-2</v>
      </c>
      <c r="H24" s="4">
        <f t="shared" si="6"/>
        <v>10041.500000000002</v>
      </c>
      <c r="I24" s="7">
        <f t="shared" si="7"/>
        <v>552.28250000000014</v>
      </c>
      <c r="J24" s="7">
        <f t="shared" si="8"/>
        <v>768.96749999999986</v>
      </c>
      <c r="K24" s="7">
        <f t="shared" si="2"/>
        <v>35982.967499999999</v>
      </c>
      <c r="L24" s="4">
        <f t="shared" si="9"/>
        <v>792.75</v>
      </c>
      <c r="M24" s="8">
        <f t="shared" si="10"/>
        <v>2.2527567497984347E-2</v>
      </c>
    </row>
    <row r="25" spans="1:13" ht="15" x14ac:dyDescent="0.25">
      <c r="A25" s="24" t="s">
        <v>9</v>
      </c>
      <c r="B25" s="2">
        <v>420</v>
      </c>
      <c r="C25" s="3">
        <f t="shared" si="3"/>
        <v>100000</v>
      </c>
      <c r="D25" s="4">
        <f t="shared" si="4"/>
        <v>11098.500000000002</v>
      </c>
      <c r="E25" s="5">
        <f t="shared" si="5"/>
        <v>0.11098500000000001</v>
      </c>
      <c r="F25" s="4">
        <f t="shared" si="0"/>
        <v>528.5</v>
      </c>
      <c r="G25" s="6">
        <f t="shared" si="1"/>
        <v>4.9999999999999989E-2</v>
      </c>
      <c r="H25" s="4">
        <f t="shared" si="6"/>
        <v>10041.500000000002</v>
      </c>
      <c r="I25" s="7">
        <f t="shared" si="7"/>
        <v>552.28250000000014</v>
      </c>
      <c r="J25" s="7">
        <f t="shared" si="8"/>
        <v>504.71749999999986</v>
      </c>
      <c r="K25" s="7">
        <f t="shared" si="2"/>
        <v>35718.717499999999</v>
      </c>
      <c r="L25" s="4">
        <f t="shared" si="9"/>
        <v>528.5</v>
      </c>
      <c r="M25" s="8">
        <f t="shared" si="10"/>
        <v>1.5018378331989565E-2</v>
      </c>
    </row>
    <row r="26" spans="1:13" ht="15" x14ac:dyDescent="0.25">
      <c r="A26" s="24" t="s">
        <v>48</v>
      </c>
      <c r="B26" s="2">
        <v>410</v>
      </c>
      <c r="C26" s="3">
        <f t="shared" si="3"/>
        <v>100000</v>
      </c>
      <c r="D26" s="4">
        <f t="shared" si="4"/>
        <v>10834.250000000002</v>
      </c>
      <c r="E26" s="5">
        <f t="shared" si="5"/>
        <v>0.10834250000000002</v>
      </c>
      <c r="F26" s="4">
        <f t="shared" si="0"/>
        <v>264.25</v>
      </c>
      <c r="G26" s="6">
        <f t="shared" si="1"/>
        <v>2.4999999999999994E-2</v>
      </c>
      <c r="H26" s="4">
        <f t="shared" si="6"/>
        <v>10041.500000000002</v>
      </c>
      <c r="I26" s="7">
        <f t="shared" si="7"/>
        <v>552.28250000000014</v>
      </c>
      <c r="J26" s="7">
        <f t="shared" si="8"/>
        <v>240.46749999999986</v>
      </c>
      <c r="K26" s="7">
        <f t="shared" si="2"/>
        <v>35454.467499999999</v>
      </c>
      <c r="L26" s="4">
        <f t="shared" si="9"/>
        <v>264.25</v>
      </c>
      <c r="M26" s="8">
        <f t="shared" si="10"/>
        <v>7.5091891659947825E-3</v>
      </c>
    </row>
    <row r="27" spans="1:13" ht="15" x14ac:dyDescent="0.25">
      <c r="A27" s="31" t="s">
        <v>55</v>
      </c>
      <c r="B27" s="9">
        <v>400</v>
      </c>
      <c r="C27" s="10">
        <f t="shared" si="3"/>
        <v>100000</v>
      </c>
      <c r="D27" s="11">
        <f t="shared" si="4"/>
        <v>10570.000000000002</v>
      </c>
      <c r="E27" s="12">
        <f t="shared" si="5"/>
        <v>0.10570000000000002</v>
      </c>
      <c r="F27" s="11">
        <f t="shared" si="0"/>
        <v>0</v>
      </c>
      <c r="G27" s="13">
        <f t="shared" si="1"/>
        <v>0</v>
      </c>
      <c r="H27" s="11">
        <f t="shared" si="6"/>
        <v>10041.500000000002</v>
      </c>
      <c r="I27" s="14">
        <f t="shared" si="7"/>
        <v>552.28250000000014</v>
      </c>
      <c r="J27" s="14">
        <f t="shared" si="8"/>
        <v>-23.782500000000141</v>
      </c>
      <c r="K27" s="14">
        <f t="shared" si="2"/>
        <v>35190.217499999999</v>
      </c>
      <c r="L27" s="11">
        <f t="shared" si="9"/>
        <v>0</v>
      </c>
      <c r="M27" s="8">
        <f t="shared" si="10"/>
        <v>0</v>
      </c>
    </row>
    <row r="28" spans="1:13" x14ac:dyDescent="0.2">
      <c r="A28" s="24" t="s">
        <v>14</v>
      </c>
      <c r="B28" s="2">
        <v>390</v>
      </c>
      <c r="C28" s="3">
        <f t="shared" si="3"/>
        <v>100000</v>
      </c>
      <c r="D28" s="4">
        <f t="shared" si="4"/>
        <v>10305.750000000002</v>
      </c>
      <c r="E28" s="5">
        <f t="shared" si="5"/>
        <v>0.10305750000000002</v>
      </c>
      <c r="F28" s="4">
        <f t="shared" si="0"/>
        <v>-264.25</v>
      </c>
      <c r="G28" s="6">
        <f t="shared" si="1"/>
        <v>-2.4999999999999994E-2</v>
      </c>
      <c r="H28" s="4">
        <f t="shared" si="6"/>
        <v>10041.500000000002</v>
      </c>
      <c r="I28" s="7">
        <f t="shared" si="7"/>
        <v>552.28250000000014</v>
      </c>
      <c r="J28" s="7">
        <f t="shared" si="8"/>
        <v>-288.03250000000014</v>
      </c>
      <c r="K28" s="7">
        <f t="shared" si="2"/>
        <v>34925.967499999999</v>
      </c>
      <c r="L28" s="4">
        <f t="shared" si="9"/>
        <v>-264.25</v>
      </c>
      <c r="M28" s="8">
        <f t="shared" si="10"/>
        <v>-7.5091891659947825E-3</v>
      </c>
    </row>
    <row r="29" spans="1:13" x14ac:dyDescent="0.2">
      <c r="A29" s="32" t="s">
        <v>56</v>
      </c>
      <c r="B29" s="2">
        <v>380</v>
      </c>
      <c r="C29" s="3">
        <f t="shared" si="3"/>
        <v>100000</v>
      </c>
      <c r="D29" s="4">
        <f t="shared" si="4"/>
        <v>10041.500000000002</v>
      </c>
      <c r="E29" s="5">
        <f t="shared" si="5"/>
        <v>0.10041500000000002</v>
      </c>
      <c r="F29" s="4">
        <f t="shared" si="0"/>
        <v>-528.5</v>
      </c>
      <c r="G29" s="6">
        <f t="shared" si="1"/>
        <v>-4.9999999999999989E-2</v>
      </c>
      <c r="H29" s="4">
        <f t="shared" si="6"/>
        <v>10041.500000000002</v>
      </c>
      <c r="I29" s="7">
        <f t="shared" si="7"/>
        <v>552.28250000000014</v>
      </c>
      <c r="J29" s="7">
        <f t="shared" si="8"/>
        <v>-552.28250000000014</v>
      </c>
      <c r="K29" s="7">
        <f t="shared" si="2"/>
        <v>34661.717499999999</v>
      </c>
      <c r="L29" s="4">
        <f t="shared" si="9"/>
        <v>-528.5</v>
      </c>
      <c r="M29" s="8">
        <f t="shared" si="10"/>
        <v>-1.5018378331989565E-2</v>
      </c>
    </row>
    <row r="30" spans="1:13" x14ac:dyDescent="0.2">
      <c r="A30" s="30" t="s">
        <v>57</v>
      </c>
      <c r="B30" s="2">
        <v>370</v>
      </c>
      <c r="C30" s="3">
        <f t="shared" si="3"/>
        <v>100000</v>
      </c>
      <c r="D30" s="4">
        <f t="shared" si="4"/>
        <v>9777.2500000000018</v>
      </c>
      <c r="E30" s="5">
        <f t="shared" si="5"/>
        <v>9.7772500000000012E-2</v>
      </c>
      <c r="F30" s="4">
        <f t="shared" si="0"/>
        <v>-792.75</v>
      </c>
      <c r="G30" s="6">
        <f t="shared" si="1"/>
        <v>-7.4999999999999983E-2</v>
      </c>
      <c r="H30" s="4">
        <f t="shared" si="6"/>
        <v>9777.2500000000018</v>
      </c>
      <c r="I30" s="7">
        <f t="shared" si="7"/>
        <v>537.74875000000009</v>
      </c>
      <c r="J30" s="7">
        <f t="shared" si="8"/>
        <v>-537.74875000000009</v>
      </c>
      <c r="K30" s="7">
        <f t="shared" si="2"/>
        <v>34676.251250000001</v>
      </c>
      <c r="L30" s="4">
        <f t="shared" si="9"/>
        <v>-513.96624999999767</v>
      </c>
      <c r="M30" s="8">
        <f t="shared" si="10"/>
        <v>-1.4605372927859786E-2</v>
      </c>
    </row>
    <row r="31" spans="1:13" x14ac:dyDescent="0.2">
      <c r="A31" s="24" t="s">
        <v>49</v>
      </c>
      <c r="B31" s="2">
        <v>360</v>
      </c>
      <c r="C31" s="3">
        <f t="shared" si="3"/>
        <v>100000</v>
      </c>
      <c r="D31" s="4">
        <f t="shared" si="4"/>
        <v>9513.0000000000018</v>
      </c>
      <c r="E31" s="5">
        <f t="shared" si="5"/>
        <v>9.513000000000002E-2</v>
      </c>
      <c r="F31" s="4">
        <f t="shared" si="0"/>
        <v>-1057</v>
      </c>
      <c r="G31" s="6">
        <f t="shared" si="1"/>
        <v>-9.9999999999999978E-2</v>
      </c>
      <c r="H31" s="4">
        <f t="shared" si="6"/>
        <v>9513.0000000000018</v>
      </c>
      <c r="I31" s="7">
        <f t="shared" si="7"/>
        <v>523.21500000000015</v>
      </c>
      <c r="J31" s="7">
        <f t="shared" si="8"/>
        <v>-523.21500000000015</v>
      </c>
      <c r="K31" s="7">
        <f t="shared" si="2"/>
        <v>34690.785000000003</v>
      </c>
      <c r="L31" s="4">
        <f t="shared" si="9"/>
        <v>-499.43249999999534</v>
      </c>
      <c r="M31" s="8">
        <f t="shared" si="10"/>
        <v>-1.4192367523730006E-2</v>
      </c>
    </row>
    <row r="32" spans="1:13" x14ac:dyDescent="0.2">
      <c r="A32" s="24" t="s">
        <v>11</v>
      </c>
      <c r="B32" s="2">
        <v>350</v>
      </c>
      <c r="C32" s="3">
        <f t="shared" si="3"/>
        <v>100000</v>
      </c>
      <c r="D32" s="4">
        <f t="shared" si="4"/>
        <v>9248.7500000000018</v>
      </c>
      <c r="E32" s="5">
        <f t="shared" si="5"/>
        <v>9.2487500000000014E-2</v>
      </c>
      <c r="F32" s="4">
        <f t="shared" si="0"/>
        <v>-1321.25</v>
      </c>
      <c r="G32" s="6">
        <f t="shared" si="1"/>
        <v>-0.12499999999999997</v>
      </c>
      <c r="H32" s="4">
        <f t="shared" si="6"/>
        <v>9248.7500000000018</v>
      </c>
      <c r="I32" s="7">
        <f t="shared" si="7"/>
        <v>508.68125000000009</v>
      </c>
      <c r="J32" s="7">
        <f t="shared" si="8"/>
        <v>-508.68125000000009</v>
      </c>
      <c r="K32" s="7">
        <f t="shared" si="2"/>
        <v>34705.318749999999</v>
      </c>
      <c r="L32" s="4">
        <f t="shared" si="9"/>
        <v>-484.89875000000029</v>
      </c>
      <c r="M32" s="8">
        <f t="shared" si="10"/>
        <v>-1.3779362119600435E-2</v>
      </c>
    </row>
    <row r="33" spans="1:13" x14ac:dyDescent="0.2">
      <c r="A33" s="24"/>
      <c r="B33" s="2">
        <v>340</v>
      </c>
      <c r="C33" s="3">
        <f t="shared" si="3"/>
        <v>100000</v>
      </c>
      <c r="D33" s="4">
        <f t="shared" si="4"/>
        <v>8984.5000000000018</v>
      </c>
      <c r="E33" s="5">
        <f t="shared" si="5"/>
        <v>8.9845000000000022E-2</v>
      </c>
      <c r="F33" s="4">
        <f t="shared" si="0"/>
        <v>-1585.5</v>
      </c>
      <c r="G33" s="6">
        <f t="shared" si="1"/>
        <v>-0.14999999999999997</v>
      </c>
      <c r="H33" s="4">
        <f t="shared" si="6"/>
        <v>8984.5000000000018</v>
      </c>
      <c r="I33" s="7">
        <f t="shared" si="7"/>
        <v>494.14750000000009</v>
      </c>
      <c r="J33" s="7">
        <f t="shared" si="8"/>
        <v>-494.14750000000009</v>
      </c>
      <c r="K33" s="7">
        <f t="shared" si="2"/>
        <v>34719.852500000001</v>
      </c>
      <c r="L33" s="4">
        <f t="shared" si="9"/>
        <v>-470.36499999999796</v>
      </c>
      <c r="M33" s="8">
        <f t="shared" si="10"/>
        <v>-1.3366356715470656E-2</v>
      </c>
    </row>
    <row r="34" spans="1:13" x14ac:dyDescent="0.2">
      <c r="A34" s="24"/>
      <c r="B34" s="2">
        <v>330</v>
      </c>
      <c r="C34" s="3">
        <f t="shared" si="3"/>
        <v>100000</v>
      </c>
      <c r="D34" s="4">
        <f t="shared" si="4"/>
        <v>8720.2500000000018</v>
      </c>
      <c r="E34" s="5">
        <f t="shared" si="5"/>
        <v>8.7202500000000016E-2</v>
      </c>
      <c r="F34" s="4">
        <f t="shared" si="0"/>
        <v>-1849.75</v>
      </c>
      <c r="G34" s="6">
        <f t="shared" si="1"/>
        <v>-0.17499999999999996</v>
      </c>
      <c r="H34" s="4">
        <f t="shared" si="6"/>
        <v>8720.2500000000018</v>
      </c>
      <c r="I34" s="7">
        <f t="shared" si="7"/>
        <v>479.6137500000001</v>
      </c>
      <c r="J34" s="7">
        <f t="shared" si="8"/>
        <v>-479.6137500000001</v>
      </c>
      <c r="K34" s="7">
        <f t="shared" si="2"/>
        <v>34734.386250000003</v>
      </c>
      <c r="L34" s="4">
        <f t="shared" si="9"/>
        <v>-455.83124999999563</v>
      </c>
      <c r="M34" s="8">
        <f t="shared" si="10"/>
        <v>-1.2953351311340877E-2</v>
      </c>
    </row>
    <row r="35" spans="1:13" x14ac:dyDescent="0.2">
      <c r="A35" s="24"/>
      <c r="B35" s="2">
        <v>320</v>
      </c>
      <c r="C35" s="3">
        <f t="shared" si="3"/>
        <v>100000</v>
      </c>
      <c r="D35" s="4">
        <f t="shared" si="4"/>
        <v>8456.0000000000018</v>
      </c>
      <c r="E35" s="5">
        <f t="shared" si="5"/>
        <v>8.4560000000000024E-2</v>
      </c>
      <c r="F35" s="4">
        <f t="shared" si="0"/>
        <v>-2114</v>
      </c>
      <c r="G35" s="6">
        <f t="shared" si="1"/>
        <v>-0.19999999999999996</v>
      </c>
      <c r="H35" s="4">
        <f t="shared" si="6"/>
        <v>8456.0000000000018</v>
      </c>
      <c r="I35" s="7">
        <f t="shared" si="7"/>
        <v>465.0800000000001</v>
      </c>
      <c r="J35" s="7">
        <f t="shared" si="8"/>
        <v>-465.0800000000001</v>
      </c>
      <c r="K35" s="7">
        <f t="shared" si="2"/>
        <v>34748.92</v>
      </c>
      <c r="L35" s="4">
        <f t="shared" si="9"/>
        <v>-441.29750000000058</v>
      </c>
      <c r="M35" s="8">
        <f t="shared" si="10"/>
        <v>-1.2540345907211304E-2</v>
      </c>
    </row>
    <row r="36" spans="1:13" x14ac:dyDescent="0.2">
      <c r="A36" s="24" t="s">
        <v>50</v>
      </c>
      <c r="B36" s="2">
        <v>310</v>
      </c>
      <c r="C36" s="3">
        <f t="shared" si="3"/>
        <v>100000</v>
      </c>
      <c r="D36" s="4">
        <f t="shared" si="4"/>
        <v>8191.7500000000009</v>
      </c>
      <c r="E36" s="5">
        <f t="shared" si="5"/>
        <v>8.1917500000000004E-2</v>
      </c>
      <c r="F36" s="4">
        <f t="shared" si="0"/>
        <v>-2378.2500000000009</v>
      </c>
      <c r="G36" s="6">
        <f t="shared" si="1"/>
        <v>-0.22500000000000006</v>
      </c>
      <c r="H36" s="4">
        <f t="shared" si="6"/>
        <v>8191.7500000000009</v>
      </c>
      <c r="I36" s="7">
        <f t="shared" si="7"/>
        <v>450.54625000000004</v>
      </c>
      <c r="J36" s="7">
        <f t="shared" si="8"/>
        <v>-450.54625000000004</v>
      </c>
      <c r="K36" s="7">
        <f t="shared" si="2"/>
        <v>34763.453750000001</v>
      </c>
      <c r="L36" s="4">
        <f t="shared" si="9"/>
        <v>-426.76374999999825</v>
      </c>
      <c r="M36" s="8">
        <f t="shared" si="10"/>
        <v>-1.2127340503081525E-2</v>
      </c>
    </row>
    <row r="37" spans="1:13" x14ac:dyDescent="0.2">
      <c r="A37" s="24"/>
      <c r="B37" s="2">
        <v>300</v>
      </c>
      <c r="C37" s="3">
        <f t="shared" si="3"/>
        <v>100000</v>
      </c>
      <c r="D37" s="4">
        <f t="shared" si="4"/>
        <v>7927.5000000000009</v>
      </c>
      <c r="E37" s="5">
        <f t="shared" si="5"/>
        <v>7.9275000000000012E-2</v>
      </c>
      <c r="F37" s="4">
        <f t="shared" si="0"/>
        <v>-2642.5000000000009</v>
      </c>
      <c r="G37" s="6">
        <f t="shared" si="1"/>
        <v>-0.25000000000000006</v>
      </c>
      <c r="H37" s="4">
        <f t="shared" si="6"/>
        <v>7927.5000000000009</v>
      </c>
      <c r="I37" s="7">
        <f t="shared" si="7"/>
        <v>436.01250000000005</v>
      </c>
      <c r="J37" s="7">
        <f t="shared" si="8"/>
        <v>-436.01250000000005</v>
      </c>
      <c r="K37" s="7">
        <f t="shared" si="2"/>
        <v>34777.987500000003</v>
      </c>
      <c r="L37" s="4">
        <f t="shared" si="9"/>
        <v>-412.22999999999593</v>
      </c>
      <c r="M37" s="8">
        <f t="shared" si="10"/>
        <v>-1.1714335098951745E-2</v>
      </c>
    </row>
    <row r="38" spans="1:13" x14ac:dyDescent="0.2">
      <c r="A38" s="24"/>
      <c r="B38" s="2">
        <v>290</v>
      </c>
      <c r="C38" s="3">
        <f t="shared" si="3"/>
        <v>100000</v>
      </c>
      <c r="D38" s="4">
        <f t="shared" si="4"/>
        <v>7663.2500000000009</v>
      </c>
      <c r="E38" s="5">
        <f t="shared" si="5"/>
        <v>7.6632500000000006E-2</v>
      </c>
      <c r="F38" s="4">
        <f t="shared" si="0"/>
        <v>-2906.7500000000009</v>
      </c>
      <c r="G38" s="6">
        <f t="shared" si="1"/>
        <v>-0.27500000000000002</v>
      </c>
      <c r="H38" s="4">
        <f t="shared" si="6"/>
        <v>7663.2500000000009</v>
      </c>
      <c r="I38" s="7">
        <f t="shared" si="7"/>
        <v>421.47875000000005</v>
      </c>
      <c r="J38" s="7">
        <f t="shared" si="8"/>
        <v>-421.47875000000005</v>
      </c>
      <c r="K38" s="7">
        <f t="shared" si="2"/>
        <v>34792.521249999998</v>
      </c>
      <c r="L38" s="4">
        <f t="shared" si="9"/>
        <v>-397.69625000000087</v>
      </c>
      <c r="M38" s="8">
        <f t="shared" si="10"/>
        <v>-1.1301329694822173E-2</v>
      </c>
    </row>
    <row r="39" spans="1:13" x14ac:dyDescent="0.2">
      <c r="A39" s="24"/>
      <c r="B39" s="2">
        <v>280</v>
      </c>
      <c r="C39" s="3">
        <f t="shared" si="3"/>
        <v>100000</v>
      </c>
      <c r="D39" s="4">
        <f t="shared" si="4"/>
        <v>7399.0000000000009</v>
      </c>
      <c r="E39" s="5">
        <f t="shared" si="5"/>
        <v>7.3990000000000014E-2</v>
      </c>
      <c r="F39" s="4">
        <f t="shared" si="0"/>
        <v>-3171.0000000000009</v>
      </c>
      <c r="G39" s="6">
        <f t="shared" si="1"/>
        <v>-0.30000000000000004</v>
      </c>
      <c r="H39" s="4">
        <f t="shared" si="6"/>
        <v>7399.0000000000009</v>
      </c>
      <c r="I39" s="7">
        <f t="shared" si="7"/>
        <v>406.94500000000005</v>
      </c>
      <c r="J39" s="7">
        <f t="shared" si="8"/>
        <v>-406.94500000000005</v>
      </c>
      <c r="K39" s="7">
        <f t="shared" si="2"/>
        <v>34807.055</v>
      </c>
      <c r="L39" s="4">
        <f t="shared" si="9"/>
        <v>-383.16249999999854</v>
      </c>
      <c r="M39" s="8">
        <f t="shared" si="10"/>
        <v>-1.0888324290692393E-2</v>
      </c>
    </row>
    <row r="40" spans="1:13" x14ac:dyDescent="0.2">
      <c r="A40" s="24"/>
      <c r="B40" s="2">
        <v>270</v>
      </c>
      <c r="C40" s="3">
        <f t="shared" si="3"/>
        <v>100000</v>
      </c>
      <c r="D40" s="4">
        <f t="shared" si="4"/>
        <v>7134.7500000000009</v>
      </c>
      <c r="E40" s="5">
        <f t="shared" si="5"/>
        <v>7.1347500000000008E-2</v>
      </c>
      <c r="F40" s="4">
        <f t="shared" si="0"/>
        <v>-3435.2500000000009</v>
      </c>
      <c r="G40" s="6">
        <f t="shared" si="1"/>
        <v>-0.32500000000000001</v>
      </c>
      <c r="H40" s="4">
        <f t="shared" si="6"/>
        <v>7134.7500000000009</v>
      </c>
      <c r="I40" s="7">
        <f t="shared" si="7"/>
        <v>392.41125000000005</v>
      </c>
      <c r="J40" s="7">
        <f t="shared" si="8"/>
        <v>-392.41125000000005</v>
      </c>
      <c r="K40" s="7">
        <f t="shared" si="2"/>
        <v>34821.588750000003</v>
      </c>
      <c r="L40" s="4">
        <f t="shared" si="9"/>
        <v>-368.62874999999622</v>
      </c>
      <c r="M40" s="8">
        <f t="shared" si="10"/>
        <v>-1.0475318886562614E-2</v>
      </c>
    </row>
    <row r="41" spans="1:13" x14ac:dyDescent="0.2">
      <c r="A41" s="24"/>
      <c r="B41" s="2">
        <v>260</v>
      </c>
      <c r="C41" s="3">
        <f t="shared" si="3"/>
        <v>100000</v>
      </c>
      <c r="D41" s="4">
        <f t="shared" si="4"/>
        <v>6870.5000000000009</v>
      </c>
      <c r="E41" s="5">
        <f t="shared" si="5"/>
        <v>6.8705000000000002E-2</v>
      </c>
      <c r="F41" s="4">
        <f t="shared" si="0"/>
        <v>-3699.5000000000009</v>
      </c>
      <c r="G41" s="6">
        <f t="shared" si="1"/>
        <v>-0.35000000000000003</v>
      </c>
      <c r="H41" s="4">
        <f t="shared" si="6"/>
        <v>6870.5000000000009</v>
      </c>
      <c r="I41" s="7">
        <f t="shared" si="7"/>
        <v>377.87750000000005</v>
      </c>
      <c r="J41" s="7">
        <f t="shared" si="8"/>
        <v>-377.87750000000005</v>
      </c>
      <c r="K41" s="7">
        <f t="shared" si="2"/>
        <v>34836.122499999998</v>
      </c>
      <c r="L41" s="4">
        <f t="shared" si="9"/>
        <v>-354.09500000000116</v>
      </c>
      <c r="M41" s="8">
        <f t="shared" si="10"/>
        <v>-1.0062313482433041E-2</v>
      </c>
    </row>
    <row r="42" spans="1:13" x14ac:dyDescent="0.2">
      <c r="A42" s="24" t="s">
        <v>51</v>
      </c>
      <c r="B42" s="2">
        <v>250</v>
      </c>
      <c r="C42" s="3">
        <f t="shared" si="3"/>
        <v>100000</v>
      </c>
      <c r="D42" s="4">
        <f t="shared" si="4"/>
        <v>6606.2500000000009</v>
      </c>
      <c r="E42" s="5">
        <f t="shared" si="5"/>
        <v>6.606250000000001E-2</v>
      </c>
      <c r="F42" s="4">
        <f t="shared" si="0"/>
        <v>-3963.7500000000009</v>
      </c>
      <c r="G42" s="6">
        <f t="shared" si="1"/>
        <v>-0.375</v>
      </c>
      <c r="H42" s="4">
        <f t="shared" si="6"/>
        <v>6606.2500000000009</v>
      </c>
      <c r="I42" s="7">
        <f t="shared" si="7"/>
        <v>363.34375000000006</v>
      </c>
      <c r="J42" s="7">
        <f t="shared" si="8"/>
        <v>-363.34375000000006</v>
      </c>
      <c r="K42" s="7">
        <f t="shared" si="2"/>
        <v>34850.65625</v>
      </c>
      <c r="L42" s="4">
        <f t="shared" si="9"/>
        <v>-339.56124999999884</v>
      </c>
      <c r="M42" s="8">
        <f t="shared" si="10"/>
        <v>-9.649308078303262E-3</v>
      </c>
    </row>
    <row r="43" spans="1:13" x14ac:dyDescent="0.2">
      <c r="A43" s="24" t="s">
        <v>5</v>
      </c>
      <c r="B43" s="2">
        <v>240</v>
      </c>
      <c r="C43" s="3">
        <f t="shared" si="3"/>
        <v>100000</v>
      </c>
      <c r="D43" s="4">
        <f t="shared" si="4"/>
        <v>6342.0000000000009</v>
      </c>
      <c r="E43" s="5">
        <f t="shared" si="5"/>
        <v>6.3420000000000004E-2</v>
      </c>
      <c r="F43" s="4">
        <f t="shared" si="0"/>
        <v>-4228.0000000000009</v>
      </c>
      <c r="G43" s="6">
        <f t="shared" si="1"/>
        <v>-0.4</v>
      </c>
      <c r="H43" s="4">
        <f t="shared" si="6"/>
        <v>6342.0000000000009</v>
      </c>
      <c r="I43" s="7">
        <f t="shared" si="7"/>
        <v>348.81000000000006</v>
      </c>
      <c r="J43" s="7">
        <f t="shared" si="8"/>
        <v>-348.81000000000006</v>
      </c>
      <c r="K43" s="7">
        <f t="shared" si="2"/>
        <v>34865.19</v>
      </c>
      <c r="L43" s="4">
        <f t="shared" si="9"/>
        <v>-325.02749999999651</v>
      </c>
      <c r="M43" s="8">
        <f t="shared" si="10"/>
        <v>-9.2363026741734827E-3</v>
      </c>
    </row>
    <row r="44" spans="1:13" x14ac:dyDescent="0.2">
      <c r="A44" s="24"/>
      <c r="B44" s="2">
        <v>230</v>
      </c>
      <c r="C44" s="3">
        <f t="shared" si="3"/>
        <v>100000</v>
      </c>
      <c r="D44" s="4">
        <f t="shared" si="4"/>
        <v>6077.7500000000009</v>
      </c>
      <c r="E44" s="5">
        <f t="shared" si="5"/>
        <v>6.0777500000000012E-2</v>
      </c>
      <c r="F44" s="4">
        <f t="shared" si="0"/>
        <v>-4492.2500000000009</v>
      </c>
      <c r="G44" s="6">
        <f t="shared" si="1"/>
        <v>-0.42499999999999999</v>
      </c>
      <c r="H44" s="4">
        <f t="shared" si="6"/>
        <v>6077.7500000000009</v>
      </c>
      <c r="I44" s="7">
        <f t="shared" si="7"/>
        <v>334.27625000000006</v>
      </c>
      <c r="J44" s="7">
        <f t="shared" si="8"/>
        <v>-334.27625000000006</v>
      </c>
      <c r="K44" s="7">
        <f t="shared" si="2"/>
        <v>34879.723749999997</v>
      </c>
      <c r="L44" s="4">
        <f t="shared" si="9"/>
        <v>-310.49375000000146</v>
      </c>
      <c r="M44" s="8">
        <f t="shared" si="10"/>
        <v>-8.8232972700439116E-3</v>
      </c>
    </row>
    <row r="45" spans="1:13" x14ac:dyDescent="0.2">
      <c r="A45" s="24"/>
      <c r="B45" s="2">
        <v>220</v>
      </c>
      <c r="C45" s="3">
        <f t="shared" si="3"/>
        <v>100000</v>
      </c>
      <c r="D45" s="4">
        <f t="shared" si="4"/>
        <v>5813.5000000000009</v>
      </c>
      <c r="E45" s="5">
        <f t="shared" si="5"/>
        <v>5.8135000000000006E-2</v>
      </c>
      <c r="F45" s="4">
        <f t="shared" si="0"/>
        <v>-4756.5000000000009</v>
      </c>
      <c r="G45" s="6">
        <f t="shared" si="1"/>
        <v>-0.45</v>
      </c>
      <c r="H45" s="4">
        <f t="shared" si="6"/>
        <v>5813.5000000000009</v>
      </c>
      <c r="I45" s="7">
        <f t="shared" si="7"/>
        <v>319.74250000000006</v>
      </c>
      <c r="J45" s="7">
        <f t="shared" si="8"/>
        <v>-319.74250000000006</v>
      </c>
      <c r="K45" s="7">
        <f t="shared" si="2"/>
        <v>34894.2575</v>
      </c>
      <c r="L45" s="4">
        <f t="shared" si="9"/>
        <v>-295.95999999999913</v>
      </c>
      <c r="M45" s="8">
        <f t="shared" si="10"/>
        <v>-8.4102918659141324E-3</v>
      </c>
    </row>
    <row r="46" spans="1:13" x14ac:dyDescent="0.2">
      <c r="A46" s="24"/>
      <c r="B46" s="2">
        <v>210</v>
      </c>
      <c r="C46" s="3">
        <f t="shared" si="3"/>
        <v>100000</v>
      </c>
      <c r="D46" s="4">
        <f t="shared" si="4"/>
        <v>5549.2500000000009</v>
      </c>
      <c r="E46" s="5">
        <f t="shared" si="5"/>
        <v>5.5492500000000007E-2</v>
      </c>
      <c r="F46" s="4">
        <f t="shared" si="0"/>
        <v>-5020.7500000000009</v>
      </c>
      <c r="G46" s="6">
        <f t="shared" si="1"/>
        <v>-0.47499999999999998</v>
      </c>
      <c r="H46" s="4">
        <f t="shared" si="6"/>
        <v>5549.2500000000009</v>
      </c>
      <c r="I46" s="7">
        <f t="shared" si="7"/>
        <v>305.20875000000007</v>
      </c>
      <c r="J46" s="7">
        <f t="shared" si="8"/>
        <v>-305.20875000000007</v>
      </c>
      <c r="K46" s="7">
        <f t="shared" si="2"/>
        <v>34908.791250000002</v>
      </c>
      <c r="L46" s="4">
        <f t="shared" si="9"/>
        <v>-281.4262499999968</v>
      </c>
      <c r="M46" s="8">
        <f t="shared" si="10"/>
        <v>-7.9972864617843531E-3</v>
      </c>
    </row>
    <row r="47" spans="1:13" x14ac:dyDescent="0.2">
      <c r="A47" s="32" t="s">
        <v>52</v>
      </c>
      <c r="B47" s="2">
        <v>200</v>
      </c>
      <c r="C47" s="3">
        <f t="shared" si="3"/>
        <v>100000</v>
      </c>
      <c r="D47" s="4">
        <f t="shared" si="4"/>
        <v>5285.0000000000009</v>
      </c>
      <c r="E47" s="5">
        <f t="shared" si="5"/>
        <v>5.2850000000000008E-2</v>
      </c>
      <c r="F47" s="4">
        <f t="shared" si="0"/>
        <v>-5285.0000000000009</v>
      </c>
      <c r="G47" s="6">
        <f t="shared" si="1"/>
        <v>-0.5</v>
      </c>
      <c r="H47" s="4">
        <f t="shared" si="6"/>
        <v>5285.0000000000009</v>
      </c>
      <c r="I47" s="7">
        <f t="shared" si="7"/>
        <v>290.67500000000007</v>
      </c>
      <c r="J47" s="7">
        <f t="shared" si="8"/>
        <v>-290.67500000000007</v>
      </c>
      <c r="K47" s="7">
        <f t="shared" si="2"/>
        <v>34923.324999999997</v>
      </c>
      <c r="L47" s="4">
        <f t="shared" si="9"/>
        <v>-266.89250000000175</v>
      </c>
      <c r="M47" s="8">
        <f t="shared" si="10"/>
        <v>-7.5842810576547803E-3</v>
      </c>
    </row>
    <row r="48" spans="1:13" x14ac:dyDescent="0.2">
      <c r="A48" s="24"/>
    </row>
    <row r="49" spans="1:13" x14ac:dyDescent="0.2">
      <c r="A49" s="24"/>
      <c r="M49" s="33"/>
    </row>
    <row r="50" spans="1:13" x14ac:dyDescent="0.2">
      <c r="A50" s="24"/>
      <c r="M50" s="33"/>
    </row>
    <row r="51" spans="1:13" ht="16.5" x14ac:dyDescent="0.2">
      <c r="A51" s="24" t="s">
        <v>39</v>
      </c>
    </row>
    <row r="52" spans="1:13" x14ac:dyDescent="0.2">
      <c r="A52" s="24" t="s">
        <v>40</v>
      </c>
    </row>
    <row r="53" spans="1:13" ht="16.5" x14ac:dyDescent="0.2">
      <c r="A53" s="24" t="s">
        <v>34</v>
      </c>
    </row>
    <row r="54" spans="1:13" ht="16.5" x14ac:dyDescent="0.2">
      <c r="A54" s="24" t="s">
        <v>30</v>
      </c>
    </row>
    <row r="55" spans="1:13" ht="15" x14ac:dyDescent="0.2">
      <c r="A55" s="34" t="s">
        <v>37</v>
      </c>
    </row>
    <row r="56" spans="1:13" x14ac:dyDescent="0.2">
      <c r="A56" s="24" t="s">
        <v>31</v>
      </c>
    </row>
  </sheetData>
  <sheetProtection algorithmName="SHA-512" hashValue="k1WCE9g18XoUArb8XKnv1hTtBUibUFUCYLBbTu+WTW1X1qPdtT/ncJS5frA0vjcGTFozKJANg8vA/0jgYCGj0w==" saltValue="UtvbblCRDXq0R38P2+8Oqw==" spinCount="100000" sheet="1" selectLockedCells="1"/>
  <mergeCells count="1">
    <mergeCell ref="A1:XFD1"/>
  </mergeCells>
  <pageMargins left="0.25" right="0.25" top="0.75" bottom="0.75" header="0.3" footer="0.3"/>
  <pageSetup paperSize="9" scale="5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Einkommensteuer!$A$18:$A$76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opLeftCell="A38" workbookViewId="0">
      <selection activeCell="C54" sqref="C54"/>
    </sheetView>
  </sheetViews>
  <sheetFormatPr baseColWidth="10" defaultRowHeight="14.25" x14ac:dyDescent="0.2"/>
  <cols>
    <col min="3" max="3" width="17.375" bestFit="1" customWidth="1"/>
  </cols>
  <sheetData>
    <row r="1" spans="1:16" x14ac:dyDescent="0.2">
      <c r="A1" t="s">
        <v>0</v>
      </c>
      <c r="B1" t="s">
        <v>10</v>
      </c>
      <c r="C1" t="s">
        <v>12</v>
      </c>
    </row>
    <row r="2" spans="1:16" x14ac:dyDescent="0.2">
      <c r="A2">
        <v>7000</v>
      </c>
      <c r="B2">
        <v>0</v>
      </c>
      <c r="C2">
        <f>0</f>
        <v>0</v>
      </c>
      <c r="E2" s="16" t="s">
        <v>19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>
        <v>8000</v>
      </c>
      <c r="B3">
        <v>0</v>
      </c>
      <c r="C3">
        <f>0</f>
        <v>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>
        <v>9000</v>
      </c>
      <c r="B4">
        <v>0</v>
      </c>
      <c r="C4">
        <f>0</f>
        <v>0</v>
      </c>
      <c r="E4" s="16" t="s">
        <v>26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">
      <c r="A5">
        <v>10000</v>
      </c>
      <c r="B5">
        <v>149</v>
      </c>
      <c r="C5">
        <f>0</f>
        <v>0</v>
      </c>
      <c r="E5" s="17" t="s">
        <v>25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>
        <v>11000</v>
      </c>
      <c r="B6">
        <v>319</v>
      </c>
      <c r="C6">
        <f>0</f>
        <v>0</v>
      </c>
      <c r="E6" s="17" t="s">
        <v>20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>
        <v>12000</v>
      </c>
      <c r="B7">
        <v>509</v>
      </c>
      <c r="C7">
        <f>0</f>
        <v>0</v>
      </c>
      <c r="E7" s="18" t="s">
        <v>21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">
      <c r="A8">
        <v>13000</v>
      </c>
      <c r="B8">
        <v>719</v>
      </c>
      <c r="C8">
        <f>0</f>
        <v>0</v>
      </c>
      <c r="E8" s="17" t="s">
        <v>22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">
      <c r="A9">
        <v>14000</v>
      </c>
      <c r="B9">
        <v>949</v>
      </c>
      <c r="C9">
        <f>0</f>
        <v>0</v>
      </c>
      <c r="E9" s="18" t="s">
        <v>23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>
        <v>15000</v>
      </c>
      <c r="B10">
        <v>1191</v>
      </c>
      <c r="C10">
        <f>43.8</f>
        <v>43.8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x14ac:dyDescent="0.2">
      <c r="A11">
        <v>16000</v>
      </c>
      <c r="B11">
        <v>1437</v>
      </c>
      <c r="C11">
        <f>B11*0.055</f>
        <v>79.034999999999997</v>
      </c>
      <c r="E11" s="16" t="s">
        <v>24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x14ac:dyDescent="0.2">
      <c r="A12">
        <v>17000</v>
      </c>
      <c r="B12">
        <v>1688</v>
      </c>
      <c r="C12">
        <f t="shared" ref="C12:C75" si="0">B12*0.055</f>
        <v>92.84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">
      <c r="A13">
        <v>18000</v>
      </c>
      <c r="B13">
        <v>1943</v>
      </c>
      <c r="C13">
        <f t="shared" si="0"/>
        <v>106.86499999999999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">
      <c r="A14">
        <v>19000</v>
      </c>
      <c r="B14">
        <v>2203</v>
      </c>
      <c r="C14">
        <f t="shared" si="0"/>
        <v>121.16500000000001</v>
      </c>
      <c r="E14" t="s">
        <v>42</v>
      </c>
    </row>
    <row r="15" spans="1:16" x14ac:dyDescent="0.2">
      <c r="A15">
        <v>20000</v>
      </c>
      <c r="B15">
        <v>2467</v>
      </c>
      <c r="C15">
        <f t="shared" si="0"/>
        <v>135.685</v>
      </c>
    </row>
    <row r="16" spans="1:16" x14ac:dyDescent="0.2">
      <c r="A16">
        <v>22000</v>
      </c>
      <c r="B16">
        <v>3008</v>
      </c>
      <c r="C16">
        <f t="shared" si="0"/>
        <v>165.44</v>
      </c>
    </row>
    <row r="17" spans="1:3" x14ac:dyDescent="0.2">
      <c r="A17">
        <v>24000</v>
      </c>
      <c r="B17">
        <v>3566</v>
      </c>
      <c r="C17">
        <f t="shared" si="0"/>
        <v>196.13</v>
      </c>
    </row>
    <row r="18" spans="1:3" x14ac:dyDescent="0.2">
      <c r="A18">
        <v>26000</v>
      </c>
      <c r="B18">
        <v>4143</v>
      </c>
      <c r="C18">
        <f t="shared" si="0"/>
        <v>227.86500000000001</v>
      </c>
    </row>
    <row r="19" spans="1:3" x14ac:dyDescent="0.2">
      <c r="A19">
        <v>28000</v>
      </c>
      <c r="B19">
        <v>4736</v>
      </c>
      <c r="C19">
        <f t="shared" si="0"/>
        <v>260.48</v>
      </c>
    </row>
    <row r="20" spans="1:3" x14ac:dyDescent="0.2">
      <c r="A20">
        <v>30000</v>
      </c>
      <c r="B20">
        <v>5348</v>
      </c>
      <c r="C20">
        <f t="shared" si="0"/>
        <v>294.14</v>
      </c>
    </row>
    <row r="21" spans="1:3" x14ac:dyDescent="0.2">
      <c r="A21">
        <v>32000</v>
      </c>
      <c r="B21">
        <v>5977</v>
      </c>
      <c r="C21">
        <f t="shared" si="0"/>
        <v>328.73500000000001</v>
      </c>
    </row>
    <row r="22" spans="1:3" x14ac:dyDescent="0.2">
      <c r="A22">
        <v>34000</v>
      </c>
      <c r="B22">
        <v>6624</v>
      </c>
      <c r="C22">
        <f t="shared" si="0"/>
        <v>364.32</v>
      </c>
    </row>
    <row r="23" spans="1:3" x14ac:dyDescent="0.2">
      <c r="A23">
        <v>36000</v>
      </c>
      <c r="B23">
        <v>7288</v>
      </c>
      <c r="C23">
        <f t="shared" si="0"/>
        <v>400.84</v>
      </c>
    </row>
    <row r="24" spans="1:3" x14ac:dyDescent="0.2">
      <c r="A24">
        <v>38000</v>
      </c>
      <c r="B24">
        <v>7970</v>
      </c>
      <c r="C24">
        <f t="shared" si="0"/>
        <v>438.35</v>
      </c>
    </row>
    <row r="25" spans="1:3" x14ac:dyDescent="0.2">
      <c r="A25">
        <v>40000</v>
      </c>
      <c r="B25">
        <v>8670</v>
      </c>
      <c r="C25">
        <f t="shared" si="0"/>
        <v>476.85</v>
      </c>
    </row>
    <row r="26" spans="1:3" x14ac:dyDescent="0.2">
      <c r="A26">
        <v>42000</v>
      </c>
      <c r="B26">
        <v>9387</v>
      </c>
      <c r="C26">
        <f t="shared" si="0"/>
        <v>516.28499999999997</v>
      </c>
    </row>
    <row r="27" spans="1:3" x14ac:dyDescent="0.2">
      <c r="A27">
        <v>44000</v>
      </c>
      <c r="B27">
        <v>10122</v>
      </c>
      <c r="C27">
        <f t="shared" si="0"/>
        <v>556.71</v>
      </c>
    </row>
    <row r="28" spans="1:3" x14ac:dyDescent="0.2">
      <c r="A28">
        <v>46000</v>
      </c>
      <c r="B28">
        <v>10874</v>
      </c>
      <c r="C28">
        <f t="shared" si="0"/>
        <v>598.07000000000005</v>
      </c>
    </row>
    <row r="29" spans="1:3" x14ac:dyDescent="0.2">
      <c r="A29">
        <v>48000</v>
      </c>
      <c r="B29">
        <v>11644</v>
      </c>
      <c r="C29">
        <f t="shared" si="0"/>
        <v>640.41999999999996</v>
      </c>
    </row>
    <row r="30" spans="1:3" x14ac:dyDescent="0.2">
      <c r="A30">
        <v>50000</v>
      </c>
      <c r="B30">
        <v>12432</v>
      </c>
      <c r="C30">
        <f t="shared" si="0"/>
        <v>683.76</v>
      </c>
    </row>
    <row r="31" spans="1:3" x14ac:dyDescent="0.2">
      <c r="A31">
        <v>55000</v>
      </c>
      <c r="B31">
        <v>14478</v>
      </c>
      <c r="C31">
        <f t="shared" si="0"/>
        <v>796.29</v>
      </c>
    </row>
    <row r="32" spans="1:3" x14ac:dyDescent="0.2">
      <c r="A32">
        <v>60000</v>
      </c>
      <c r="B32">
        <v>16578</v>
      </c>
      <c r="C32">
        <f t="shared" si="0"/>
        <v>911.79</v>
      </c>
    </row>
    <row r="33" spans="1:3" x14ac:dyDescent="0.2">
      <c r="A33">
        <v>65000</v>
      </c>
      <c r="B33">
        <v>18678</v>
      </c>
      <c r="C33">
        <f t="shared" si="0"/>
        <v>1027.29</v>
      </c>
    </row>
    <row r="34" spans="1:3" x14ac:dyDescent="0.2">
      <c r="A34">
        <v>70000</v>
      </c>
      <c r="B34">
        <v>20778</v>
      </c>
      <c r="C34">
        <f t="shared" si="0"/>
        <v>1142.79</v>
      </c>
    </row>
    <row r="35" spans="1:3" x14ac:dyDescent="0.2">
      <c r="A35">
        <v>75000</v>
      </c>
      <c r="B35">
        <v>22878</v>
      </c>
      <c r="C35">
        <f t="shared" si="0"/>
        <v>1258.29</v>
      </c>
    </row>
    <row r="36" spans="1:3" x14ac:dyDescent="0.2">
      <c r="A36">
        <v>80000</v>
      </c>
      <c r="B36">
        <v>24978</v>
      </c>
      <c r="C36">
        <f t="shared" si="0"/>
        <v>1373.79</v>
      </c>
    </row>
    <row r="37" spans="1:3" x14ac:dyDescent="0.2">
      <c r="A37">
        <v>85000</v>
      </c>
      <c r="B37">
        <v>27078</v>
      </c>
      <c r="C37">
        <f t="shared" si="0"/>
        <v>1489.29</v>
      </c>
    </row>
    <row r="38" spans="1:3" x14ac:dyDescent="0.2">
      <c r="A38">
        <v>90000</v>
      </c>
      <c r="B38">
        <v>29178</v>
      </c>
      <c r="C38">
        <f t="shared" si="0"/>
        <v>1604.79</v>
      </c>
    </row>
    <row r="39" spans="1:3" x14ac:dyDescent="0.2">
      <c r="A39">
        <v>95000</v>
      </c>
      <c r="B39">
        <v>31278</v>
      </c>
      <c r="C39">
        <f t="shared" si="0"/>
        <v>1720.29</v>
      </c>
    </row>
    <row r="40" spans="1:3" x14ac:dyDescent="0.2">
      <c r="A40">
        <v>100000</v>
      </c>
      <c r="B40">
        <v>33378</v>
      </c>
      <c r="C40">
        <f t="shared" si="0"/>
        <v>1835.79</v>
      </c>
    </row>
    <row r="41" spans="1:3" x14ac:dyDescent="0.2">
      <c r="A41">
        <v>110000</v>
      </c>
      <c r="B41">
        <v>37578</v>
      </c>
      <c r="C41">
        <f t="shared" si="0"/>
        <v>2066.79</v>
      </c>
    </row>
    <row r="42" spans="1:3" x14ac:dyDescent="0.2">
      <c r="A42">
        <v>120000</v>
      </c>
      <c r="B42">
        <v>41778</v>
      </c>
      <c r="C42">
        <f t="shared" si="0"/>
        <v>2297.79</v>
      </c>
    </row>
    <row r="43" spans="1:3" x14ac:dyDescent="0.2">
      <c r="A43">
        <v>130000</v>
      </c>
      <c r="B43">
        <v>45978</v>
      </c>
      <c r="C43">
        <f t="shared" si="0"/>
        <v>2528.79</v>
      </c>
    </row>
    <row r="44" spans="1:3" x14ac:dyDescent="0.2">
      <c r="A44">
        <v>140000</v>
      </c>
      <c r="B44">
        <v>50178</v>
      </c>
      <c r="C44">
        <f t="shared" si="0"/>
        <v>2759.79</v>
      </c>
    </row>
    <row r="45" spans="1:3" x14ac:dyDescent="0.2">
      <c r="A45">
        <v>150000</v>
      </c>
      <c r="B45">
        <v>54378</v>
      </c>
      <c r="C45">
        <f t="shared" si="0"/>
        <v>2990.79</v>
      </c>
    </row>
    <row r="46" spans="1:3" x14ac:dyDescent="0.2">
      <c r="A46">
        <v>160000</v>
      </c>
      <c r="B46">
        <v>58578</v>
      </c>
      <c r="C46">
        <f t="shared" si="0"/>
        <v>3221.79</v>
      </c>
    </row>
    <row r="47" spans="1:3" x14ac:dyDescent="0.2">
      <c r="A47">
        <v>170000</v>
      </c>
      <c r="B47">
        <v>62778</v>
      </c>
      <c r="C47">
        <f t="shared" si="0"/>
        <v>3452.79</v>
      </c>
    </row>
    <row r="48" spans="1:3" x14ac:dyDescent="0.2">
      <c r="A48">
        <v>180000</v>
      </c>
      <c r="B48">
        <v>66978</v>
      </c>
      <c r="C48">
        <f t="shared" si="0"/>
        <v>3683.79</v>
      </c>
    </row>
    <row r="49" spans="1:3" x14ac:dyDescent="0.2">
      <c r="A49">
        <v>190000</v>
      </c>
      <c r="B49">
        <v>71178</v>
      </c>
      <c r="C49">
        <f t="shared" si="0"/>
        <v>3914.79</v>
      </c>
    </row>
    <row r="50" spans="1:3" x14ac:dyDescent="0.2">
      <c r="A50">
        <v>200000</v>
      </c>
      <c r="B50">
        <v>75378</v>
      </c>
      <c r="C50">
        <f t="shared" si="0"/>
        <v>4145.79</v>
      </c>
    </row>
    <row r="51" spans="1:3" x14ac:dyDescent="0.2">
      <c r="A51">
        <v>220000</v>
      </c>
      <c r="B51">
        <v>83778</v>
      </c>
      <c r="C51">
        <f t="shared" si="0"/>
        <v>4607.79</v>
      </c>
    </row>
    <row r="52" spans="1:3" x14ac:dyDescent="0.2">
      <c r="A52">
        <v>240000</v>
      </c>
      <c r="B52">
        <v>92178</v>
      </c>
      <c r="C52">
        <f t="shared" si="0"/>
        <v>5069.79</v>
      </c>
    </row>
    <row r="53" spans="1:3" x14ac:dyDescent="0.2">
      <c r="A53">
        <v>260000</v>
      </c>
      <c r="B53">
        <v>100578</v>
      </c>
      <c r="C53">
        <f t="shared" si="0"/>
        <v>5531.79</v>
      </c>
    </row>
    <row r="54" spans="1:3" x14ac:dyDescent="0.2">
      <c r="A54">
        <v>280000</v>
      </c>
      <c r="B54">
        <v>109562</v>
      </c>
      <c r="C54">
        <f t="shared" si="0"/>
        <v>6025.91</v>
      </c>
    </row>
    <row r="55" spans="1:3" x14ac:dyDescent="0.2">
      <c r="A55">
        <v>300000</v>
      </c>
      <c r="B55">
        <v>118562</v>
      </c>
      <c r="C55">
        <f t="shared" si="0"/>
        <v>6520.91</v>
      </c>
    </row>
    <row r="56" spans="1:3" x14ac:dyDescent="0.2">
      <c r="A56">
        <v>325000</v>
      </c>
      <c r="B56">
        <v>129812</v>
      </c>
      <c r="C56">
        <f t="shared" si="0"/>
        <v>7139.66</v>
      </c>
    </row>
    <row r="57" spans="1:3" x14ac:dyDescent="0.2">
      <c r="A57">
        <v>350000</v>
      </c>
      <c r="B57">
        <v>141062</v>
      </c>
      <c r="C57">
        <f t="shared" si="0"/>
        <v>7758.41</v>
      </c>
    </row>
    <row r="58" spans="1:3" x14ac:dyDescent="0.2">
      <c r="A58">
        <v>375000</v>
      </c>
      <c r="B58">
        <v>152312</v>
      </c>
      <c r="C58">
        <f t="shared" si="0"/>
        <v>8377.16</v>
      </c>
    </row>
    <row r="59" spans="1:3" x14ac:dyDescent="0.2">
      <c r="A59">
        <v>400000</v>
      </c>
      <c r="B59">
        <v>163562</v>
      </c>
      <c r="C59">
        <f t="shared" si="0"/>
        <v>8995.91</v>
      </c>
    </row>
    <row r="60" spans="1:3" x14ac:dyDescent="0.2">
      <c r="A60">
        <v>450000</v>
      </c>
      <c r="B60">
        <v>168062</v>
      </c>
      <c r="C60">
        <f t="shared" si="0"/>
        <v>9243.41</v>
      </c>
    </row>
    <row r="61" spans="1:3" x14ac:dyDescent="0.2">
      <c r="A61">
        <v>500000</v>
      </c>
      <c r="B61">
        <v>208562</v>
      </c>
      <c r="C61">
        <f t="shared" si="0"/>
        <v>11470.91</v>
      </c>
    </row>
    <row r="62" spans="1:3" x14ac:dyDescent="0.2">
      <c r="A62">
        <v>550000</v>
      </c>
      <c r="B62">
        <v>231062</v>
      </c>
      <c r="C62">
        <f t="shared" si="0"/>
        <v>12708.41</v>
      </c>
    </row>
    <row r="63" spans="1:3" x14ac:dyDescent="0.2">
      <c r="A63">
        <v>600000</v>
      </c>
      <c r="B63">
        <v>253562</v>
      </c>
      <c r="C63">
        <f t="shared" si="0"/>
        <v>13945.91</v>
      </c>
    </row>
    <row r="64" spans="1:3" x14ac:dyDescent="0.2">
      <c r="A64">
        <v>650000</v>
      </c>
      <c r="B64">
        <v>276062</v>
      </c>
      <c r="C64">
        <f t="shared" si="0"/>
        <v>15183.41</v>
      </c>
    </row>
    <row r="65" spans="1:3" x14ac:dyDescent="0.2">
      <c r="A65">
        <v>700000</v>
      </c>
      <c r="B65">
        <v>298562</v>
      </c>
      <c r="C65">
        <f t="shared" si="0"/>
        <v>16420.91</v>
      </c>
    </row>
    <row r="66" spans="1:3" x14ac:dyDescent="0.2">
      <c r="A66">
        <v>750000</v>
      </c>
      <c r="B66">
        <v>321062</v>
      </c>
      <c r="C66">
        <f t="shared" si="0"/>
        <v>17658.41</v>
      </c>
    </row>
    <row r="67" spans="1:3" x14ac:dyDescent="0.2">
      <c r="A67">
        <v>800000</v>
      </c>
      <c r="B67">
        <v>343562</v>
      </c>
      <c r="C67">
        <f t="shared" si="0"/>
        <v>18895.91</v>
      </c>
    </row>
    <row r="68" spans="1:3" x14ac:dyDescent="0.2">
      <c r="A68">
        <v>850000</v>
      </c>
      <c r="B68">
        <v>366062</v>
      </c>
      <c r="C68">
        <f t="shared" si="0"/>
        <v>20133.41</v>
      </c>
    </row>
    <row r="69" spans="1:3" x14ac:dyDescent="0.2">
      <c r="A69">
        <v>900000</v>
      </c>
      <c r="B69">
        <v>388562</v>
      </c>
      <c r="C69">
        <f t="shared" si="0"/>
        <v>21370.91</v>
      </c>
    </row>
    <row r="70" spans="1:3" x14ac:dyDescent="0.2">
      <c r="A70">
        <v>950000</v>
      </c>
      <c r="B70">
        <v>411062</v>
      </c>
      <c r="C70">
        <f t="shared" si="0"/>
        <v>22608.41</v>
      </c>
    </row>
    <row r="71" spans="1:3" x14ac:dyDescent="0.2">
      <c r="A71">
        <v>1000000</v>
      </c>
      <c r="B71" s="19">
        <v>433562</v>
      </c>
      <c r="C71">
        <f t="shared" si="0"/>
        <v>23845.91</v>
      </c>
    </row>
    <row r="72" spans="1:3" x14ac:dyDescent="0.2">
      <c r="A72">
        <v>1200000</v>
      </c>
      <c r="B72" s="19">
        <v>523562</v>
      </c>
      <c r="C72">
        <f t="shared" si="0"/>
        <v>28795.91</v>
      </c>
    </row>
    <row r="73" spans="1:3" x14ac:dyDescent="0.2">
      <c r="A73">
        <v>1400000</v>
      </c>
      <c r="B73" s="19">
        <v>613562</v>
      </c>
      <c r="C73">
        <f t="shared" si="0"/>
        <v>33745.910000000003</v>
      </c>
    </row>
    <row r="74" spans="1:3" x14ac:dyDescent="0.2">
      <c r="A74">
        <v>1600000</v>
      </c>
      <c r="B74" s="19">
        <v>703562</v>
      </c>
      <c r="C74">
        <f t="shared" si="0"/>
        <v>38695.910000000003</v>
      </c>
    </row>
    <row r="75" spans="1:3" x14ac:dyDescent="0.2">
      <c r="A75">
        <v>1800000</v>
      </c>
      <c r="B75" s="19">
        <v>793562</v>
      </c>
      <c r="C75">
        <f t="shared" si="0"/>
        <v>43645.91</v>
      </c>
    </row>
    <row r="76" spans="1:3" x14ac:dyDescent="0.2">
      <c r="A76">
        <v>2000000</v>
      </c>
      <c r="B76" s="19">
        <v>883562</v>
      </c>
      <c r="C76">
        <f>B76*0.055</f>
        <v>48595.91</v>
      </c>
    </row>
  </sheetData>
  <pageMargins left="0.7" right="0.7" top="0.78740157499999996" bottom="0.78740157499999996" header="0.3" footer="0.3"/>
  <pageSetup paperSize="9" scale="6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Einkommensteuer</vt:lpstr>
    </vt:vector>
  </TitlesOfParts>
  <Company>IHK Nord Westfalen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Marie-Chantal Lange</dc:creator>
  <cp:lastModifiedBy>Kerstin Weidner</cp:lastModifiedBy>
  <cp:lastPrinted>2018-03-21T10:04:36Z</cp:lastPrinted>
  <dcterms:created xsi:type="dcterms:W3CDTF">2017-03-16T14:18:16Z</dcterms:created>
  <dcterms:modified xsi:type="dcterms:W3CDTF">2021-02-19T13:25:08Z</dcterms:modified>
</cp:coreProperties>
</file>