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eitrag\000 kommentierter BB und Internet 000\"/>
    </mc:Choice>
  </mc:AlternateContent>
  <xr:revisionPtr revIDLastSave="0" documentId="8_{8E3A14C5-7620-4B0B-836F-93DD9036240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Ausgabe" sheetId="1" r:id="rId1"/>
    <sheet name="Berechnung KGT" sheetId="2" r:id="rId2"/>
    <sheet name="Berechnung HR" sheetId="3" r:id="rId3"/>
  </sheets>
  <definedNames>
    <definedName name="_xlnm.Print_Area" localSheetId="0">Ausgabe!$A$1:$N$23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H1" i="3"/>
  <c r="B4" i="2"/>
  <c r="B7" i="2" l="1"/>
  <c r="B3" i="3"/>
  <c r="E1" i="3" s="1"/>
  <c r="B1" i="3"/>
  <c r="E18" i="1" s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6" i="3"/>
  <c r="B2" i="3"/>
  <c r="H2" i="3" s="1"/>
  <c r="M13" i="1" l="1"/>
  <c r="E19" i="1"/>
  <c r="M14" i="1"/>
  <c r="H3" i="3" l="1"/>
  <c r="E20" i="1" s="1"/>
  <c r="B8" i="2"/>
  <c r="M15" i="1" s="1"/>
</calcChain>
</file>

<file path=xl/sharedStrings.xml><?xml version="1.0" encoding="utf-8"?>
<sst xmlns="http://schemas.openxmlformats.org/spreadsheetml/2006/main" count="52" uniqueCount="42">
  <si>
    <t>Beitragsrechner</t>
  </si>
  <si>
    <t>Ihr Unternehmen ist im Handelsregister eingetragen.</t>
  </si>
  <si>
    <t>Ihr Unternehmen ist NICHT im Handelsregister eingetragen.</t>
  </si>
  <si>
    <t>Wählen Sie hier bitte die Rechtsform Ihres Unternehmens aus.</t>
  </si>
  <si>
    <t>Berechnungen ohne Gewähr</t>
  </si>
  <si>
    <t>Weitere Informationen finden Sie hier:</t>
  </si>
  <si>
    <t xml:space="preserve">Welchen Umsatz erwarten </t>
  </si>
  <si>
    <t>Sie für das aktuelle Kalenderjahr?</t>
  </si>
  <si>
    <t xml:space="preserve">Welchen Gewerbeertrag (hilfsweise </t>
  </si>
  <si>
    <t>Gewinn) erwarten Sie für das laufende Jahr?</t>
  </si>
  <si>
    <t>Druckgröße einstellen</t>
  </si>
  <si>
    <t>über</t>
  </si>
  <si>
    <t>bis</t>
  </si>
  <si>
    <t>Kleingewerbetreibende Berechnung</t>
  </si>
  <si>
    <t>Ertrag:</t>
  </si>
  <si>
    <t>Grundbeitrag:</t>
  </si>
  <si>
    <t xml:space="preserve">Freibetrag: </t>
  </si>
  <si>
    <t xml:space="preserve">Umlage: </t>
  </si>
  <si>
    <t>Hebesatz:</t>
  </si>
  <si>
    <t>Summe:</t>
  </si>
  <si>
    <t>Umlage:</t>
  </si>
  <si>
    <t xml:space="preserve">Welchen Gewerbeertrag (hilfsweise Gewinn) </t>
  </si>
  <si>
    <t>erwarten Sie für das aktuelle Kalenderjahr?</t>
  </si>
  <si>
    <t>aktuelle Wirtschaftssatzung</t>
  </si>
  <si>
    <t>Umsatz:</t>
  </si>
  <si>
    <t>also ab:</t>
  </si>
  <si>
    <t>GmbH</t>
  </si>
  <si>
    <t>UG</t>
  </si>
  <si>
    <t>Ltd.</t>
  </si>
  <si>
    <t>AG</t>
  </si>
  <si>
    <t>KG</t>
  </si>
  <si>
    <t>OHG</t>
  </si>
  <si>
    <t>Gesamt:</t>
  </si>
  <si>
    <t>GmbH &amp; Co. KG</t>
  </si>
  <si>
    <t>e.K.</t>
  </si>
  <si>
    <t>Freibetrag:</t>
  </si>
  <si>
    <t>RF:</t>
  </si>
  <si>
    <t>Bitte beachten Sie, dass der Beitragsrechner keine exakten Werte berechnet, wenn Zerlegungen für Betriebsstätten außerhalb des IHK Bezirkes Potsdam existieren.</t>
  </si>
  <si>
    <t>Erläuterungen zum Beitragsbescheid</t>
  </si>
  <si>
    <t>Antworten auf Fragen zum Beitrag</t>
  </si>
  <si>
    <t>Gesamt-Beitrag für 2025:</t>
  </si>
  <si>
    <t xml:space="preserve"> Grundlage: Wirtschaftssatzung der IHK Potsdam für das Geschäftsjahr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</si>
</sst>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0" tint="-0.499984740745262"/>
      <name val="Arial"/>
      <family val="2"/>
    </font>
    <font>
      <sz val="11"/>
      <color theme="3" tint="0.39997558519241921"/>
      <name val="Calibri"/>
      <family val="2"/>
      <scheme val="minor"/>
    </font>
    <font>
      <sz val="28"/>
      <color theme="1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00B0F0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entury Gothic"/>
      <family val="2"/>
    </font>
    <font>
      <i/>
      <sz val="10"/>
      <color theme="0" tint="-0.3499862666707357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0" fontId="3" fillId="0" borderId="0" xfId="0" applyFont="1"/>
    <xf numFmtId="0" fontId="6" fillId="0" borderId="0" xfId="0" applyFont="1"/>
    <xf numFmtId="44" fontId="0" fillId="0" borderId="0" xfId="0" applyNumberFormat="1"/>
    <xf numFmtId="44" fontId="0" fillId="0" borderId="0" xfId="1" applyFont="1"/>
    <xf numFmtId="44" fontId="5" fillId="0" borderId="0" xfId="0" applyNumberFormat="1" applyFont="1"/>
    <xf numFmtId="165" fontId="0" fillId="0" borderId="0" xfId="0" applyNumberFormat="1"/>
    <xf numFmtId="0" fontId="5" fillId="0" borderId="0" xfId="0" applyFont="1"/>
    <xf numFmtId="4" fontId="8" fillId="0" borderId="0" xfId="0" applyNumberFormat="1" applyFont="1" applyAlignment="1">
      <alignment horizontal="right" vertical="top" wrapText="1"/>
    </xf>
    <xf numFmtId="164" fontId="8" fillId="0" borderId="0" xfId="0" applyNumberFormat="1" applyFont="1" applyAlignment="1">
      <alignment horizontal="right" vertical="top" wrapText="1"/>
    </xf>
    <xf numFmtId="0" fontId="9" fillId="0" borderId="0" xfId="0" applyFont="1"/>
    <xf numFmtId="44" fontId="9" fillId="0" borderId="0" xfId="1" applyFont="1"/>
    <xf numFmtId="0" fontId="5" fillId="0" borderId="0" xfId="0" applyFont="1" applyAlignment="1">
      <alignment horizontal="right"/>
    </xf>
    <xf numFmtId="0" fontId="10" fillId="2" borderId="1" xfId="0" applyFont="1" applyFill="1" applyBorder="1"/>
    <xf numFmtId="0" fontId="11" fillId="2" borderId="2" xfId="0" applyFont="1" applyFill="1" applyBorder="1"/>
    <xf numFmtId="0" fontId="12" fillId="2" borderId="4" xfId="0" applyFont="1" applyFill="1" applyBorder="1"/>
    <xf numFmtId="0" fontId="11" fillId="2" borderId="5" xfId="0" applyFont="1" applyFill="1" applyBorder="1"/>
    <xf numFmtId="0" fontId="11" fillId="2" borderId="0" xfId="0" applyFont="1" applyFill="1"/>
    <xf numFmtId="0" fontId="13" fillId="2" borderId="1" xfId="0" applyFont="1" applyFill="1" applyBorder="1"/>
    <xf numFmtId="0" fontId="11" fillId="2" borderId="3" xfId="0" applyFont="1" applyFill="1" applyBorder="1"/>
    <xf numFmtId="0" fontId="11" fillId="2" borderId="7" xfId="0" applyFont="1" applyFill="1" applyBorder="1"/>
    <xf numFmtId="0" fontId="11" fillId="2" borderId="8" xfId="0" applyFont="1" applyFill="1" applyBorder="1"/>
    <xf numFmtId="0" fontId="14" fillId="2" borderId="0" xfId="0" applyFont="1" applyFill="1" applyAlignment="1">
      <alignment horizontal="right"/>
    </xf>
    <xf numFmtId="0" fontId="11" fillId="0" borderId="8" xfId="0" applyFont="1" applyBorder="1"/>
    <xf numFmtId="0" fontId="11" fillId="0" borderId="7" xfId="0" applyFont="1" applyBorder="1"/>
    <xf numFmtId="0" fontId="14" fillId="2" borderId="0" xfId="0" applyFont="1" applyFill="1"/>
    <xf numFmtId="0" fontId="11" fillId="2" borderId="4" xfId="0" applyFont="1" applyFill="1" applyBorder="1"/>
    <xf numFmtId="44" fontId="14" fillId="2" borderId="0" xfId="1" applyFont="1" applyFill="1" applyBorder="1"/>
    <xf numFmtId="0" fontId="11" fillId="2" borderId="1" xfId="0" applyFont="1" applyFill="1" applyBorder="1"/>
    <xf numFmtId="0" fontId="13" fillId="2" borderId="4" xfId="0" applyFont="1" applyFill="1" applyBorder="1"/>
    <xf numFmtId="0" fontId="13" fillId="2" borderId="5" xfId="0" applyFont="1" applyFill="1" applyBorder="1"/>
    <xf numFmtId="0" fontId="11" fillId="2" borderId="6" xfId="0" applyFont="1" applyFill="1" applyBorder="1"/>
    <xf numFmtId="0" fontId="15" fillId="2" borderId="0" xfId="0" applyFont="1" applyFill="1"/>
    <xf numFmtId="0" fontId="11" fillId="0" borderId="0" xfId="0" applyFont="1"/>
    <xf numFmtId="0" fontId="16" fillId="2" borderId="0" xfId="2" applyFont="1" applyFill="1" applyAlignment="1" applyProtection="1"/>
    <xf numFmtId="0" fontId="17" fillId="2" borderId="0" xfId="0" applyFont="1" applyFill="1"/>
    <xf numFmtId="44" fontId="14" fillId="2" borderId="8" xfId="1" applyFont="1" applyFill="1" applyBorder="1"/>
    <xf numFmtId="44" fontId="11" fillId="2" borderId="3" xfId="1" applyFont="1" applyFill="1" applyBorder="1"/>
    <xf numFmtId="44" fontId="11" fillId="2" borderId="8" xfId="1" applyFont="1" applyFill="1" applyBorder="1"/>
    <xf numFmtId="44" fontId="13" fillId="2" borderId="6" xfId="1" applyFont="1" applyFill="1" applyBorder="1"/>
    <xf numFmtId="44" fontId="13" fillId="2" borderId="5" xfId="0" applyNumberFormat="1" applyFont="1" applyFill="1" applyBorder="1" applyAlignment="1">
      <alignment horizontal="right"/>
    </xf>
    <xf numFmtId="44" fontId="13" fillId="2" borderId="6" xfId="0" applyNumberFormat="1" applyFont="1" applyFill="1" applyBorder="1" applyAlignment="1">
      <alignment horizontal="right"/>
    </xf>
    <xf numFmtId="44" fontId="11" fillId="2" borderId="0" xfId="0" applyNumberFormat="1" applyFont="1" applyFill="1" applyAlignment="1">
      <alignment horizontal="right"/>
    </xf>
    <xf numFmtId="0" fontId="11" fillId="2" borderId="8" xfId="0" applyFont="1" applyFill="1" applyBorder="1" applyAlignment="1">
      <alignment horizontal="right"/>
    </xf>
    <xf numFmtId="44" fontId="11" fillId="2" borderId="2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438150</xdr:colOff>
          <xdr:row>1</xdr:row>
          <xdr:rowOff>9525</xdr:rowOff>
        </xdr:from>
        <xdr:to>
          <xdr:col>12</xdr:col>
          <xdr:colOff>561975</xdr:colOff>
          <xdr:row>2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https://www.ihk.de/potsdam/servicemarken/ueber-uns/beitrag-und-finanzierung/beitrags-faq-2729092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s://www.ihk.de/blueprint/servlet/resource/blob/3593904/37b684b288eff8fddb9dd1ef2ec37d39/kommentierter-beitragsbescheid-data.pdf" TargetMode="External"/><Relationship Id="rId1" Type="http://schemas.openxmlformats.org/officeDocument/2006/relationships/hyperlink" Target="https://www.ihk.de/blueprint/servlet/resource/blob/6363330/054cefe3898010dc87398265bade5b85/wirtschaftssatzung-2025-data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workbookViewId="0">
      <selection activeCell="M28" sqref="M28"/>
    </sheetView>
  </sheetViews>
  <sheetFormatPr baseColWidth="10" defaultRowHeight="15" x14ac:dyDescent="0.25"/>
  <cols>
    <col min="1" max="1" width="3.7109375" style="3" customWidth="1"/>
    <col min="2" max="3" width="11.42578125" style="3"/>
    <col min="4" max="4" width="22.5703125" style="3" customWidth="1"/>
    <col min="5" max="5" width="20" style="3" customWidth="1"/>
    <col min="6" max="6" width="3.42578125" style="3" customWidth="1"/>
    <col min="7" max="7" width="6.5703125" style="3" customWidth="1"/>
    <col min="8" max="11" width="11.85546875" style="3" customWidth="1"/>
    <col min="12" max="12" width="9.85546875" style="3" customWidth="1"/>
    <col min="13" max="13" width="16.85546875" style="3" customWidth="1"/>
    <col min="14" max="14" width="4.7109375" customWidth="1"/>
  </cols>
  <sheetData>
    <row r="1" spans="1:45" ht="16.5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34.5" x14ac:dyDescent="0.45">
      <c r="A2" s="23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5"/>
      <c r="N2" s="23"/>
      <c r="O2" s="2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18.75" x14ac:dyDescent="0.3">
      <c r="A3" s="23"/>
      <c r="B3" s="21" t="s">
        <v>41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37"/>
      <c r="N3" s="23"/>
      <c r="O3" s="2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16.5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16.5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16.5" x14ac:dyDescent="0.3">
      <c r="A6" s="23"/>
      <c r="B6" s="24" t="s">
        <v>1</v>
      </c>
      <c r="C6" s="20"/>
      <c r="D6" s="20"/>
      <c r="E6" s="20"/>
      <c r="F6" s="25"/>
      <c r="G6" s="23"/>
      <c r="H6" s="24" t="s">
        <v>2</v>
      </c>
      <c r="I6" s="20"/>
      <c r="J6" s="20"/>
      <c r="K6" s="20"/>
      <c r="L6" s="20"/>
      <c r="M6" s="25"/>
      <c r="N6" s="23"/>
      <c r="O6" s="2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16.5" x14ac:dyDescent="0.3">
      <c r="A7" s="23"/>
      <c r="B7" s="26"/>
      <c r="C7" s="23"/>
      <c r="D7" s="23"/>
      <c r="E7" s="23"/>
      <c r="F7" s="27"/>
      <c r="G7" s="23"/>
      <c r="H7" s="26"/>
      <c r="I7" s="23"/>
      <c r="J7" s="23"/>
      <c r="K7" s="23"/>
      <c r="L7" s="23"/>
      <c r="M7" s="27"/>
      <c r="N7" s="23"/>
      <c r="O7" s="2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16.5" x14ac:dyDescent="0.3">
      <c r="A8" s="23"/>
      <c r="B8" s="26" t="s">
        <v>3</v>
      </c>
      <c r="C8" s="23"/>
      <c r="D8" s="23"/>
      <c r="E8" s="23"/>
      <c r="F8" s="27"/>
      <c r="G8" s="23"/>
      <c r="H8" s="26" t="s">
        <v>21</v>
      </c>
      <c r="I8" s="23"/>
      <c r="J8" s="23"/>
      <c r="K8" s="23"/>
      <c r="L8" s="23"/>
      <c r="M8" s="27"/>
      <c r="N8" s="23"/>
      <c r="O8" s="2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ht="16.5" x14ac:dyDescent="0.3">
      <c r="A9" s="23"/>
      <c r="B9" s="26"/>
      <c r="C9" s="23"/>
      <c r="D9" s="23"/>
      <c r="E9" s="28" t="s">
        <v>26</v>
      </c>
      <c r="F9" s="29"/>
      <c r="G9" s="23"/>
      <c r="H9" s="30" t="s">
        <v>22</v>
      </c>
      <c r="I9" s="23"/>
      <c r="J9" s="23"/>
      <c r="K9" s="23"/>
      <c r="L9" s="23"/>
      <c r="M9" s="42">
        <v>5000</v>
      </c>
      <c r="N9" s="23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16.5" x14ac:dyDescent="0.3">
      <c r="A10" s="23"/>
      <c r="B10" s="26"/>
      <c r="C10" s="23"/>
      <c r="D10" s="23"/>
      <c r="E10" s="31"/>
      <c r="F10" s="27"/>
      <c r="G10" s="23"/>
      <c r="H10" s="26"/>
      <c r="I10" s="23"/>
      <c r="J10" s="23"/>
      <c r="K10" s="23"/>
      <c r="L10" s="23"/>
      <c r="M10" s="27"/>
      <c r="N10" s="23"/>
      <c r="O10" s="2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ht="16.5" x14ac:dyDescent="0.3">
      <c r="A11" s="23"/>
      <c r="B11" s="26" t="s">
        <v>6</v>
      </c>
      <c r="C11" s="23"/>
      <c r="D11" s="23"/>
      <c r="E11" s="31"/>
      <c r="F11" s="27"/>
      <c r="G11" s="23"/>
      <c r="H11" s="32"/>
      <c r="I11" s="22"/>
      <c r="J11" s="22"/>
      <c r="K11" s="22"/>
      <c r="L11" s="22"/>
      <c r="M11" s="37"/>
      <c r="N11" s="23"/>
      <c r="O11" s="2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16.5" x14ac:dyDescent="0.3">
      <c r="A12" s="23"/>
      <c r="B12" s="26" t="s">
        <v>7</v>
      </c>
      <c r="C12" s="23"/>
      <c r="D12" s="23"/>
      <c r="E12" s="33">
        <v>30000</v>
      </c>
      <c r="F12" s="27"/>
      <c r="G12" s="23"/>
      <c r="H12" s="23"/>
      <c r="I12" s="23"/>
      <c r="J12" s="23"/>
      <c r="K12" s="23"/>
      <c r="L12" s="23"/>
      <c r="M12" s="23"/>
      <c r="N12" s="23"/>
      <c r="O12" s="2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16.5" x14ac:dyDescent="0.3">
      <c r="A13" s="23"/>
      <c r="B13" s="26"/>
      <c r="C13" s="23"/>
      <c r="D13" s="23"/>
      <c r="E13" s="33"/>
      <c r="F13" s="27"/>
      <c r="G13" s="23"/>
      <c r="H13" s="34" t="s">
        <v>15</v>
      </c>
      <c r="I13" s="20"/>
      <c r="J13" s="20"/>
      <c r="K13" s="20"/>
      <c r="L13" s="20"/>
      <c r="M13" s="43">
        <f>'Berechnung KGT'!B6</f>
        <v>0</v>
      </c>
      <c r="N13" s="23"/>
      <c r="O13" s="2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16.5" x14ac:dyDescent="0.3">
      <c r="A14" s="23"/>
      <c r="B14" s="26" t="s">
        <v>8</v>
      </c>
      <c r="C14" s="23"/>
      <c r="D14" s="23"/>
      <c r="E14" s="33"/>
      <c r="F14" s="27"/>
      <c r="G14" s="23"/>
      <c r="H14" s="26" t="s">
        <v>20</v>
      </c>
      <c r="I14" s="23"/>
      <c r="J14" s="23"/>
      <c r="K14" s="23"/>
      <c r="L14" s="23"/>
      <c r="M14" s="44">
        <f>'Berechnung KGT'!B7</f>
        <v>0</v>
      </c>
      <c r="N14" s="23"/>
      <c r="O14" s="2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6.5" x14ac:dyDescent="0.3">
      <c r="A15" s="23"/>
      <c r="B15" s="26" t="s">
        <v>9</v>
      </c>
      <c r="C15" s="23"/>
      <c r="D15" s="23"/>
      <c r="E15" s="33">
        <v>5000</v>
      </c>
      <c r="F15" s="27"/>
      <c r="G15" s="23"/>
      <c r="H15" s="35" t="s">
        <v>40</v>
      </c>
      <c r="I15" s="36"/>
      <c r="J15" s="36"/>
      <c r="K15" s="36"/>
      <c r="L15" s="36"/>
      <c r="M15" s="45">
        <f>'Berechnung KGT'!B8</f>
        <v>0</v>
      </c>
      <c r="N15" s="23"/>
      <c r="O15" s="2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16.5" x14ac:dyDescent="0.3">
      <c r="A16" s="23"/>
      <c r="B16" s="32"/>
      <c r="C16" s="22"/>
      <c r="D16" s="22"/>
      <c r="E16" s="22"/>
      <c r="F16" s="37"/>
      <c r="G16" s="23"/>
      <c r="H16" s="23"/>
      <c r="I16" s="23"/>
      <c r="J16" s="23"/>
      <c r="K16" s="23"/>
      <c r="L16" s="23"/>
      <c r="M16" s="23"/>
      <c r="N16" s="23"/>
      <c r="O16" s="2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16.5" x14ac:dyDescent="0.3">
      <c r="A17" s="23"/>
      <c r="B17" s="23"/>
      <c r="C17" s="23"/>
      <c r="D17" s="23"/>
      <c r="E17" s="23"/>
      <c r="F17" s="23"/>
      <c r="G17" s="23"/>
      <c r="H17" s="38" t="s">
        <v>4</v>
      </c>
      <c r="I17" s="23"/>
      <c r="J17" s="23"/>
      <c r="K17" s="23"/>
      <c r="L17" s="23"/>
      <c r="M17" s="23"/>
      <c r="N17" s="23"/>
      <c r="O17" s="2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6.5" x14ac:dyDescent="0.3">
      <c r="A18" s="23"/>
      <c r="B18" s="34" t="s">
        <v>15</v>
      </c>
      <c r="C18" s="20"/>
      <c r="D18" s="20"/>
      <c r="E18" s="50">
        <f>'Berechnung HR'!H1</f>
        <v>56</v>
      </c>
      <c r="F18" s="51"/>
      <c r="G18" s="23"/>
      <c r="H18" s="39"/>
      <c r="I18" s="23"/>
      <c r="J18" s="23"/>
      <c r="K18" s="23"/>
      <c r="L18" s="23"/>
      <c r="M18" s="23"/>
      <c r="N18" s="23"/>
      <c r="O18" s="2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16.5" x14ac:dyDescent="0.3">
      <c r="A19" s="23"/>
      <c r="B19" s="26" t="s">
        <v>20</v>
      </c>
      <c r="C19" s="23"/>
      <c r="D19" s="23"/>
      <c r="E19" s="48">
        <f>'Berechnung HR'!H2</f>
        <v>5.9999999999999991</v>
      </c>
      <c r="F19" s="49"/>
      <c r="G19" s="23"/>
      <c r="H19" s="23" t="s">
        <v>5</v>
      </c>
      <c r="I19" s="23"/>
      <c r="J19" s="23"/>
      <c r="K19" s="23"/>
      <c r="L19" s="23"/>
      <c r="M19" s="23"/>
      <c r="N19" s="23"/>
      <c r="O19" s="2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16.5" x14ac:dyDescent="0.3">
      <c r="A20" s="23"/>
      <c r="B20" s="35" t="s">
        <v>40</v>
      </c>
      <c r="C20" s="36"/>
      <c r="D20" s="36"/>
      <c r="E20" s="46">
        <f>'Berechnung HR'!H3</f>
        <v>62</v>
      </c>
      <c r="F20" s="47"/>
      <c r="G20" s="23"/>
      <c r="H20" s="40" t="s">
        <v>23</v>
      </c>
      <c r="I20" s="23"/>
      <c r="J20" s="23"/>
      <c r="K20" s="23"/>
      <c r="L20" s="23"/>
      <c r="M20" s="23"/>
      <c r="N20" s="23"/>
      <c r="O20" s="2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16.5" x14ac:dyDescent="0.3">
      <c r="A21" s="23"/>
      <c r="B21" s="23"/>
      <c r="C21" s="23"/>
      <c r="D21" s="23"/>
      <c r="E21" s="23"/>
      <c r="F21" s="23"/>
      <c r="G21" s="23"/>
      <c r="H21" s="40" t="s">
        <v>38</v>
      </c>
      <c r="I21" s="23"/>
      <c r="J21" s="23"/>
      <c r="K21" s="23"/>
      <c r="L21" s="23"/>
      <c r="M21" s="23"/>
      <c r="N21" s="23"/>
      <c r="O21" s="2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16.5" x14ac:dyDescent="0.3">
      <c r="A22" s="23"/>
      <c r="B22" s="23"/>
      <c r="C22" s="23"/>
      <c r="D22" s="23"/>
      <c r="E22" s="23"/>
      <c r="F22" s="23"/>
      <c r="G22" s="23"/>
      <c r="H22" s="40" t="s">
        <v>39</v>
      </c>
      <c r="I22" s="23"/>
      <c r="J22" s="23"/>
      <c r="K22" s="23"/>
      <c r="L22" s="23"/>
      <c r="M22" s="23"/>
      <c r="N22" s="23"/>
      <c r="O22" s="2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ht="16.5" x14ac:dyDescent="0.3">
      <c r="A23" s="23"/>
      <c r="B23" s="39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16.5" x14ac:dyDescent="0.3">
      <c r="A24" s="23"/>
      <c r="B24" s="41" t="s">
        <v>37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16.5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</sheetData>
  <mergeCells count="3">
    <mergeCell ref="E20:F20"/>
    <mergeCell ref="E19:F19"/>
    <mergeCell ref="E18:F18"/>
  </mergeCells>
  <hyperlinks>
    <hyperlink ref="H20" r:id="rId1" xr:uid="{00000000-0004-0000-0000-000000000000}"/>
    <hyperlink ref="H21" r:id="rId2" xr:uid="{00000000-0004-0000-0000-000001000000}"/>
    <hyperlink ref="H22" r:id="rId3" xr:uid="{00000000-0004-0000-0000-000002000000}"/>
  </hyperlinks>
  <pageMargins left="0.70866141732283472" right="0.70866141732283472" top="0.78740157480314965" bottom="0.78740157480314965" header="0.31496062992125984" footer="0.31496062992125984"/>
  <pageSetup paperSize="9" scale="82" orientation="landscape" r:id="rId4"/>
  <drawing r:id="rId5"/>
  <legacyDrawing r:id="rId6"/>
  <oleObjects>
    <mc:AlternateContent xmlns:mc="http://schemas.openxmlformats.org/markup-compatibility/2006">
      <mc:Choice Requires="x14">
        <oleObject progId="PBrush" shapeId="1025" r:id="rId7">
          <objectPr defaultSize="0" autoPict="0" r:id="rId8">
            <anchor moveWithCells="1" sizeWithCells="1">
              <from>
                <xdr:col>9</xdr:col>
                <xdr:colOff>438150</xdr:colOff>
                <xdr:row>1</xdr:row>
                <xdr:rowOff>9525</xdr:rowOff>
              </from>
              <to>
                <xdr:col>12</xdr:col>
                <xdr:colOff>561975</xdr:colOff>
                <xdr:row>2</xdr:row>
                <xdr:rowOff>209550</xdr:rowOff>
              </to>
            </anchor>
          </objectPr>
        </oleObject>
      </mc:Choice>
      <mc:Fallback>
        <oleObject progId="PBrush" shapeId="1025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'Berechnung HR'!$F$6:$F$13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8"/>
  <sheetViews>
    <sheetView workbookViewId="0">
      <selection activeCell="B6" sqref="B6"/>
    </sheetView>
  </sheetViews>
  <sheetFormatPr baseColWidth="10" defaultRowHeight="15" x14ac:dyDescent="0.25"/>
  <cols>
    <col min="1" max="1" width="17.85546875" customWidth="1"/>
    <col min="2" max="2" width="12" bestFit="1" customWidth="1"/>
    <col min="5" max="5" width="14.140625" customWidth="1"/>
  </cols>
  <sheetData>
    <row r="2" spans="1:5" ht="33.75" x14ac:dyDescent="0.5">
      <c r="A2" s="8" t="s">
        <v>13</v>
      </c>
    </row>
    <row r="4" spans="1:5" x14ac:dyDescent="0.25">
      <c r="A4" t="s">
        <v>14</v>
      </c>
      <c r="B4" s="11">
        <f>Ausgabe!M9</f>
        <v>5000</v>
      </c>
      <c r="D4" t="s">
        <v>16</v>
      </c>
      <c r="E4" s="10">
        <v>15340</v>
      </c>
    </row>
    <row r="5" spans="1:5" x14ac:dyDescent="0.25">
      <c r="D5" t="s">
        <v>18</v>
      </c>
      <c r="E5" s="12">
        <v>1.1999999999999999E-3</v>
      </c>
    </row>
    <row r="6" spans="1:5" x14ac:dyDescent="0.25">
      <c r="A6" t="s">
        <v>15</v>
      </c>
      <c r="B6" s="10">
        <f>0.7*(IF(B4&lt;=5200,0,IF(AND(B4&gt;5200,B4&lt;=24600),45,IF(AND(B4&gt;24600,B4&lt;=49100),100,160))))</f>
        <v>0</v>
      </c>
    </row>
    <row r="7" spans="1:5" x14ac:dyDescent="0.25">
      <c r="A7" t="s">
        <v>17</v>
      </c>
      <c r="B7" s="9">
        <f>IF(B4&lt;15340,0,(B4-E4)*E5)</f>
        <v>0</v>
      </c>
    </row>
    <row r="8" spans="1:5" x14ac:dyDescent="0.25">
      <c r="A8" t="s">
        <v>19</v>
      </c>
      <c r="B8" s="9">
        <f>B6+B7</f>
        <v>0</v>
      </c>
    </row>
  </sheetData>
  <sheetProtection algorithmName="SHA-512" hashValue="Fovq1VHxWxwzUm8kpSaW0gaB70fK2WBCmUJkP024K27wcLJklJ90KqwI5gSmvqvI0IzJcx9mIFZcsiqi2A8krw==" saltValue="LVQJmQXeCrUpkRB4Hj03ug==" spinCount="100000" sheet="1"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workbookViewId="0">
      <selection activeCell="F23" sqref="F23"/>
    </sheetView>
  </sheetViews>
  <sheetFormatPr baseColWidth="10" defaultRowHeight="15" x14ac:dyDescent="0.25"/>
  <cols>
    <col min="2" max="3" width="15.5703125" bestFit="1" customWidth="1"/>
    <col min="4" max="4" width="13.5703125" customWidth="1"/>
    <col min="5" max="5" width="12.5703125" customWidth="1"/>
    <col min="6" max="6" width="15.5703125" customWidth="1"/>
    <col min="7" max="7" width="13.85546875" customWidth="1"/>
    <col min="8" max="8" width="14" customWidth="1"/>
    <col min="9" max="9" width="14.42578125" customWidth="1"/>
  </cols>
  <sheetData>
    <row r="1" spans="1:9" x14ac:dyDescent="0.25">
      <c r="A1" s="13" t="s">
        <v>24</v>
      </c>
      <c r="B1" s="11">
        <f>Ausgabe!E12</f>
        <v>30000</v>
      </c>
      <c r="D1" t="s">
        <v>35</v>
      </c>
      <c r="E1" s="17">
        <f>VLOOKUP(B3,F6:G13,2,TRUE)</f>
        <v>0</v>
      </c>
      <c r="G1" s="16" t="s">
        <v>15</v>
      </c>
      <c r="H1" s="17">
        <f>0.7*(IF(B1&lt;50000.01,80,VLOOKUP(B1,C6:D21,2,TRUE)))</f>
        <v>56</v>
      </c>
    </row>
    <row r="2" spans="1:9" x14ac:dyDescent="0.25">
      <c r="A2" s="13" t="s">
        <v>14</v>
      </c>
      <c r="B2" s="11">
        <f>Ausgabe!E15</f>
        <v>5000</v>
      </c>
      <c r="D2" t="s">
        <v>18</v>
      </c>
      <c r="E2" s="12">
        <v>1.1999999999999999E-3</v>
      </c>
      <c r="G2" s="16" t="s">
        <v>20</v>
      </c>
      <c r="H2" s="17">
        <f>IF(B2-E1&lt;=0,0,(B2-E1)*E2)</f>
        <v>5.9999999999999991</v>
      </c>
    </row>
    <row r="3" spans="1:9" x14ac:dyDescent="0.25">
      <c r="A3" s="13" t="s">
        <v>36</v>
      </c>
      <c r="B3" s="18" t="str">
        <f>Ausgabe!E9</f>
        <v>GmbH</v>
      </c>
      <c r="G3" s="16" t="s">
        <v>32</v>
      </c>
      <c r="H3" s="17">
        <f>H1+H2</f>
        <v>62</v>
      </c>
    </row>
    <row r="5" spans="1:9" x14ac:dyDescent="0.25">
      <c r="B5" s="5" t="s">
        <v>11</v>
      </c>
      <c r="C5" s="14" t="s">
        <v>25</v>
      </c>
    </row>
    <row r="6" spans="1:9" x14ac:dyDescent="0.25">
      <c r="B6" s="6">
        <v>50000</v>
      </c>
      <c r="C6" s="15">
        <f>B6+0.01</f>
        <v>50000.01</v>
      </c>
      <c r="D6" s="6">
        <v>120</v>
      </c>
      <c r="E6" s="4"/>
      <c r="F6" t="s">
        <v>29</v>
      </c>
      <c r="G6">
        <v>0</v>
      </c>
    </row>
    <row r="7" spans="1:9" x14ac:dyDescent="0.25">
      <c r="B7" s="6">
        <v>500000</v>
      </c>
      <c r="C7" s="15">
        <f t="shared" ref="C7:C21" si="0">B7+0.01</f>
        <v>500000.01</v>
      </c>
      <c r="D7" s="6">
        <v>150</v>
      </c>
      <c r="E7" s="4"/>
      <c r="F7" t="s">
        <v>34</v>
      </c>
      <c r="G7">
        <v>15340</v>
      </c>
      <c r="I7" s="7" t="s">
        <v>10</v>
      </c>
    </row>
    <row r="8" spans="1:9" x14ac:dyDescent="0.25">
      <c r="B8" s="6">
        <v>2500000</v>
      </c>
      <c r="C8" s="15">
        <f t="shared" si="0"/>
        <v>2500000.0099999998</v>
      </c>
      <c r="D8" s="6">
        <v>250</v>
      </c>
      <c r="E8" s="4"/>
      <c r="F8" t="s">
        <v>26</v>
      </c>
      <c r="G8">
        <v>0</v>
      </c>
    </row>
    <row r="9" spans="1:9" x14ac:dyDescent="0.25">
      <c r="B9" s="6">
        <v>3100000</v>
      </c>
      <c r="C9" s="15">
        <f t="shared" si="0"/>
        <v>3100000.01</v>
      </c>
      <c r="D9" s="6">
        <v>400</v>
      </c>
      <c r="E9" s="4"/>
      <c r="F9" t="s">
        <v>33</v>
      </c>
      <c r="G9">
        <v>15340</v>
      </c>
    </row>
    <row r="10" spans="1:9" x14ac:dyDescent="0.25">
      <c r="B10" s="6">
        <v>4100000</v>
      </c>
      <c r="C10" s="15">
        <f t="shared" si="0"/>
        <v>4100000.01</v>
      </c>
      <c r="D10" s="6">
        <v>500</v>
      </c>
      <c r="E10" s="4"/>
      <c r="F10" t="s">
        <v>30</v>
      </c>
      <c r="G10">
        <v>15340</v>
      </c>
    </row>
    <row r="11" spans="1:9" x14ac:dyDescent="0.25">
      <c r="B11" s="6">
        <v>5200000</v>
      </c>
      <c r="C11" s="15">
        <f t="shared" si="0"/>
        <v>5200000.01</v>
      </c>
      <c r="D11" s="6">
        <v>850</v>
      </c>
      <c r="E11" s="4"/>
      <c r="F11" t="s">
        <v>28</v>
      </c>
      <c r="G11">
        <v>0</v>
      </c>
    </row>
    <row r="12" spans="1:9" x14ac:dyDescent="0.25">
      <c r="B12" s="6">
        <v>6700000</v>
      </c>
      <c r="C12" s="15">
        <f t="shared" si="0"/>
        <v>6700000.0099999998</v>
      </c>
      <c r="D12" s="6">
        <v>1200</v>
      </c>
      <c r="E12" s="4"/>
      <c r="F12" t="s">
        <v>31</v>
      </c>
      <c r="G12">
        <v>15340</v>
      </c>
    </row>
    <row r="13" spans="1:9" x14ac:dyDescent="0.25">
      <c r="B13" s="6">
        <v>8200000</v>
      </c>
      <c r="C13" s="15">
        <f t="shared" si="0"/>
        <v>8200000.0099999998</v>
      </c>
      <c r="D13" s="6">
        <v>1500</v>
      </c>
      <c r="E13" s="4"/>
      <c r="F13" t="s">
        <v>27</v>
      </c>
      <c r="G13">
        <v>0</v>
      </c>
    </row>
    <row r="14" spans="1:9" x14ac:dyDescent="0.25">
      <c r="B14" s="6">
        <v>10300000</v>
      </c>
      <c r="C14" s="15">
        <f t="shared" si="0"/>
        <v>10300000.01</v>
      </c>
      <c r="D14" s="6">
        <v>2500</v>
      </c>
      <c r="E14" s="4"/>
    </row>
    <row r="15" spans="1:9" x14ac:dyDescent="0.25">
      <c r="B15" s="6">
        <v>15400000</v>
      </c>
      <c r="C15" s="15">
        <f t="shared" si="0"/>
        <v>15400000.01</v>
      </c>
      <c r="D15" s="6">
        <v>3800</v>
      </c>
      <c r="E15" s="4"/>
    </row>
    <row r="16" spans="1:9" x14ac:dyDescent="0.25">
      <c r="B16" s="6">
        <v>20500000</v>
      </c>
      <c r="C16" s="15">
        <f t="shared" si="0"/>
        <v>20500000.010000002</v>
      </c>
      <c r="D16" s="6">
        <v>5100</v>
      </c>
      <c r="E16" s="4"/>
    </row>
    <row r="17" spans="2:5" x14ac:dyDescent="0.25">
      <c r="B17" s="6">
        <v>30700000</v>
      </c>
      <c r="C17" s="15">
        <f t="shared" si="0"/>
        <v>30700000.010000002</v>
      </c>
      <c r="D17" s="6">
        <v>7500</v>
      </c>
      <c r="E17" s="4"/>
    </row>
    <row r="18" spans="2:5" x14ac:dyDescent="0.25">
      <c r="B18" s="6">
        <v>41000000</v>
      </c>
      <c r="C18" s="15">
        <f t="shared" si="0"/>
        <v>41000000.009999998</v>
      </c>
      <c r="D18" s="6">
        <v>9500</v>
      </c>
      <c r="E18" s="4"/>
    </row>
    <row r="19" spans="2:5" x14ac:dyDescent="0.25">
      <c r="B19" s="6">
        <v>51200000</v>
      </c>
      <c r="C19" s="15">
        <f t="shared" si="0"/>
        <v>51200000.009999998</v>
      </c>
      <c r="D19" s="6">
        <v>15300</v>
      </c>
      <c r="E19" s="4"/>
    </row>
    <row r="20" spans="2:5" x14ac:dyDescent="0.25">
      <c r="B20" s="6">
        <v>102300000</v>
      </c>
      <c r="C20" s="15">
        <f t="shared" si="0"/>
        <v>102300000.01000001</v>
      </c>
      <c r="D20" s="6">
        <v>25500</v>
      </c>
      <c r="E20" s="4"/>
    </row>
    <row r="21" spans="2:5" x14ac:dyDescent="0.25">
      <c r="B21" s="6">
        <v>205000000</v>
      </c>
      <c r="C21" s="15">
        <f t="shared" si="0"/>
        <v>205000000.00999999</v>
      </c>
      <c r="D21" s="6">
        <v>50000</v>
      </c>
      <c r="E21" s="4"/>
    </row>
    <row r="24" spans="2:5" x14ac:dyDescent="0.25">
      <c r="B24" s="5" t="s">
        <v>11</v>
      </c>
      <c r="C24" s="5" t="s">
        <v>12</v>
      </c>
    </row>
    <row r="25" spans="2:5" x14ac:dyDescent="0.25">
      <c r="B25" s="6">
        <v>50000</v>
      </c>
      <c r="C25" s="6">
        <v>500000</v>
      </c>
      <c r="D25" s="6">
        <v>120</v>
      </c>
    </row>
    <row r="26" spans="2:5" x14ac:dyDescent="0.25">
      <c r="B26" s="6">
        <v>500000</v>
      </c>
      <c r="C26" s="6">
        <v>2500000</v>
      </c>
      <c r="D26" s="6">
        <v>150</v>
      </c>
    </row>
    <row r="27" spans="2:5" x14ac:dyDescent="0.25">
      <c r="B27" s="6">
        <v>2500000</v>
      </c>
      <c r="C27" s="6">
        <v>3100000</v>
      </c>
      <c r="D27" s="6">
        <v>250</v>
      </c>
    </row>
    <row r="28" spans="2:5" x14ac:dyDescent="0.25">
      <c r="B28" s="6">
        <v>3100000</v>
      </c>
      <c r="C28" s="6">
        <v>4100000</v>
      </c>
      <c r="D28" s="6">
        <v>400</v>
      </c>
    </row>
    <row r="29" spans="2:5" x14ac:dyDescent="0.25">
      <c r="B29" s="6">
        <v>4100000</v>
      </c>
      <c r="C29" s="6">
        <v>5200000</v>
      </c>
      <c r="D29" s="6">
        <v>500</v>
      </c>
    </row>
    <row r="30" spans="2:5" x14ac:dyDescent="0.25">
      <c r="B30" s="6">
        <v>5200000</v>
      </c>
      <c r="C30" s="6">
        <v>6700000</v>
      </c>
      <c r="D30" s="6">
        <v>850</v>
      </c>
    </row>
    <row r="31" spans="2:5" x14ac:dyDescent="0.25">
      <c r="B31" s="6">
        <v>6700000</v>
      </c>
      <c r="C31" s="6">
        <v>8200000</v>
      </c>
      <c r="D31" s="6">
        <v>1200</v>
      </c>
    </row>
    <row r="32" spans="2:5" x14ac:dyDescent="0.25">
      <c r="B32" s="6">
        <v>8200000</v>
      </c>
      <c r="C32" s="6">
        <v>10300000</v>
      </c>
      <c r="D32" s="6">
        <v>1500</v>
      </c>
    </row>
    <row r="33" spans="2:4" x14ac:dyDescent="0.25">
      <c r="B33" s="6">
        <v>10300000</v>
      </c>
      <c r="C33" s="6">
        <v>15400000</v>
      </c>
      <c r="D33" s="6">
        <v>2500</v>
      </c>
    </row>
    <row r="34" spans="2:4" x14ac:dyDescent="0.25">
      <c r="B34" s="6">
        <v>15400000</v>
      </c>
      <c r="C34" s="6">
        <v>20500000</v>
      </c>
      <c r="D34" s="6">
        <v>3800</v>
      </c>
    </row>
    <row r="35" spans="2:4" x14ac:dyDescent="0.25">
      <c r="B35" s="6">
        <v>20500000</v>
      </c>
      <c r="C35" s="6">
        <v>30700000</v>
      </c>
      <c r="D35" s="6">
        <v>5100</v>
      </c>
    </row>
    <row r="36" spans="2:4" x14ac:dyDescent="0.25">
      <c r="B36" s="6">
        <v>30700000</v>
      </c>
      <c r="C36" s="6">
        <v>41000000</v>
      </c>
      <c r="D36" s="6">
        <v>7500</v>
      </c>
    </row>
    <row r="37" spans="2:4" x14ac:dyDescent="0.25">
      <c r="B37" s="6">
        <v>41000000</v>
      </c>
      <c r="C37" s="6">
        <v>51200000</v>
      </c>
      <c r="D37" s="6">
        <v>9500</v>
      </c>
    </row>
    <row r="38" spans="2:4" x14ac:dyDescent="0.25">
      <c r="B38" s="6">
        <v>51200000</v>
      </c>
      <c r="C38" s="6">
        <v>102300000</v>
      </c>
      <c r="D38" s="6">
        <v>15300</v>
      </c>
    </row>
    <row r="39" spans="2:4" x14ac:dyDescent="0.25">
      <c r="B39" s="6">
        <v>102300000</v>
      </c>
      <c r="C39" s="6">
        <v>205000000</v>
      </c>
      <c r="D39" s="6">
        <v>25500</v>
      </c>
    </row>
    <row r="40" spans="2:4" x14ac:dyDescent="0.25">
      <c r="B40" s="6">
        <v>205000000</v>
      </c>
      <c r="C40" s="6"/>
      <c r="D40" s="6">
        <v>50000</v>
      </c>
    </row>
  </sheetData>
  <sheetProtection algorithmName="SHA-512" hashValue="+xbix+uYw9wAxLJhpTIfd16bwBBRxOnNu2l/Xt4iMkIo9NZumOIoECQMAcs6ToYLH95WFtSA6goTMl8DGexZbA==" saltValue="XaGSG+BWO9WVhOhtoX9ANQ==" spinCount="100000" sheet="1" selectLockedCells="1" selectUnlockedCells="1"/>
  <sortState xmlns:xlrd2="http://schemas.microsoft.com/office/spreadsheetml/2017/richdata2" ref="F6:F13">
    <sortCondition ref="F6"/>
  </sortState>
  <pageMargins left="0.7" right="0.7" top="0.78740157499999996" bottom="0.78740157499999996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af1afd6e-0f2f-4143-9498-5b8ca2a3afb0}" enabled="1" method="Standard" siteId="{b66b85f2-fc0d-4c8c-b35c-624613233d2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Ausgabe</vt:lpstr>
      <vt:lpstr>Berechnung KGT</vt:lpstr>
      <vt:lpstr>Berechnung HR</vt:lpstr>
      <vt:lpstr>Ausgabe!Druckbereich</vt:lpstr>
    </vt:vector>
  </TitlesOfParts>
  <Company>IHK Potsdam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wist</dc:creator>
  <cp:lastModifiedBy>Nagel, Korinna</cp:lastModifiedBy>
  <cp:lastPrinted>2012-09-18T06:52:35Z</cp:lastPrinted>
  <dcterms:created xsi:type="dcterms:W3CDTF">2012-07-19T06:33:31Z</dcterms:created>
  <dcterms:modified xsi:type="dcterms:W3CDTF">2025-01-16T13:20:12Z</dcterms:modified>
</cp:coreProperties>
</file>